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OSIGURANJA" sheetId="1" r:id="rId1"/>
  </sheets>
  <definedNames>
    <definedName name="OLE_LINK8" localSheetId="0">'OSIGURANJA'!$A$11</definedName>
  </definedNames>
  <calcPr fullCalcOnLoad="1"/>
</workbook>
</file>

<file path=xl/sharedStrings.xml><?xml version="1.0" encoding="utf-8"?>
<sst xmlns="http://schemas.openxmlformats.org/spreadsheetml/2006/main" count="147" uniqueCount="135">
  <si>
    <t>I ОСНОВНИ ПОДАЦИ</t>
  </si>
  <si>
    <t>1. скраћени назив:</t>
  </si>
  <si>
    <t>3. матични број:</t>
  </si>
  <si>
    <t>2. адреса:</t>
  </si>
  <si>
    <t>4. ПИБ:</t>
  </si>
  <si>
    <t>АКТИВА</t>
  </si>
  <si>
    <t>2005.</t>
  </si>
  <si>
    <t>2006.</t>
  </si>
  <si>
    <t>ПАСИВА</t>
  </si>
  <si>
    <t>I Неуплаћени уписани капитал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</si>
  <si>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</si>
  <si>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</si>
  <si>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</si>
  <si>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</si>
  <si>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 Нераспоређена добит</t>
  </si>
  <si>
    <t>V Дугорочни финансијски пласмани</t>
  </si>
  <si>
    <t>VII Откупљене сопствене акције</t>
  </si>
  <si>
    <t>I Залихе</t>
  </si>
  <si>
    <t>IV Одложена пореска средства</t>
  </si>
  <si>
    <t>В. ПОСЛОВНА ИМОВИНА</t>
  </si>
  <si>
    <t>В. УКУПНА ПАСИВА</t>
  </si>
  <si>
    <t>Д. УКУПНА АКТИВА</t>
  </si>
  <si>
    <t>Ђ. ВАНБИЛАНСНА АКТИВА</t>
  </si>
  <si>
    <t>Г. ВАНБИЛАНСНА ПАСИВА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</si>
  <si>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</si>
  <si>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</si>
  <si>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</si>
  <si>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</si>
  <si>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</si>
  <si>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III Пословна добит / губитак</t>
  </si>
  <si>
    <t>I Приливи гот. из активности финанс.</t>
  </si>
  <si>
    <t>II Одливи гот. из активности финанс.</t>
  </si>
  <si>
    <t>Г. СВЕГА ПРИЛИВИ ГОТОВИНЕ</t>
  </si>
  <si>
    <t>Д. СВЕГА ОДЛИВИ ГОТОВИНЕ</t>
  </si>
  <si>
    <t>1. Основна зарада по акцији</t>
  </si>
  <si>
    <t>А. ТОКОВИ ГОТОВИНЕ ИЗ
ПОСЛОВНИХ АКТИВНОСТИ</t>
  </si>
  <si>
    <t>Б. ТОКОВИ ГОТОВИНЕ ИЗ АКТИВ. ИНВЕСТИРАЊА</t>
  </si>
  <si>
    <t>В. ТОКОВИ ГОТОВИНЕ ИЗ 
АКТИВНОСТИ ФИНАНСИРАЊА</t>
  </si>
  <si>
    <t>А. КАПИТАЛ И РЕЗЕРВЕ</t>
  </si>
  <si>
    <t>II Нематеријална улагања</t>
  </si>
  <si>
    <t>VI Губитак до висине капитала</t>
  </si>
  <si>
    <t>Б. РЕЗЕРВИСАЊА И ОБАВЕЗЕ</t>
  </si>
  <si>
    <t>1. Математичка резерва животних 
осигурања</t>
  </si>
  <si>
    <t>2. Резервисања за учешће у добити</t>
  </si>
  <si>
    <t>4. Резервисања за бонусе и попусте</t>
  </si>
  <si>
    <t>5. Друга дугорочна резервисања</t>
  </si>
  <si>
    <t>1. Преносне премије</t>
  </si>
  <si>
    <t>1. Приходи од премија осигурања
и саосигурања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</si>
  <si>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</si>
  <si>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</si>
  <si>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</si>
  <si>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</si>
  <si>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</si>
  <si>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</si>
  <si>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</si>
  <si>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</si>
  <si>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4. Регрес - приходи по основу регреса</t>
  </si>
  <si>
    <t>А. СТАЛНА ИМОВИНА - УЛАГАЊА</t>
  </si>
  <si>
    <t>III Гудвил</t>
  </si>
  <si>
    <t>Б. ОБРТНА ИМОВИНА - 
ПОТРАЖИВАЊА</t>
  </si>
  <si>
    <t>III Краткорочна потраживања, пласмани и готовина</t>
  </si>
  <si>
    <t>II ДУГОРОЧНЕ ОБАВЕЗЕ</t>
  </si>
  <si>
    <t>III КРАТКОРОЧНЕ ОБАВЕЗЕ</t>
  </si>
  <si>
    <t>I ДУГОРОЧНА РЕЗЕРВИСАЊА</t>
  </si>
  <si>
    <t>V ОДЛОЖЕНЕ ПОРЕСКЕ ОБАВЕЗЕ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</si>
  <si>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</si>
  <si>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</si>
  <si>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</si>
  <si>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</si>
  <si>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</si>
  <si>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VI Доб/ губ. из редов. пословања 
пре опорезивања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</si>
  <si>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</si>
  <si>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</si>
  <si>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</si>
  <si>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</si>
  <si>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</si>
  <si>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</si>
  <si>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</si>
  <si>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</si>
  <si>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</si>
  <si>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</si>
  <si>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</si>
  <si>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</si>
  <si>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</si>
  <si>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Ревалоризационе резерве</t>
  </si>
  <si>
    <t>2. Резервисане штете</t>
  </si>
  <si>
    <t>А. ПОСЛОВНИ ПРИХОДИ И РАСХОДИ</t>
  </si>
  <si>
    <t>Ђ./Е. НЕТО ПРИЛИВ / ОДЛИВ ГОТОВ.</t>
  </si>
  <si>
    <t>Ж. ГОТОВИНА НА ПОЧЕТКУ ОБРАЧУНСКОГ ПЕРИОДА</t>
  </si>
  <si>
    <t>З./И. ПОЗИТИВНЕ / НЕГАТИВНЕ КУРСНЕ РАЗЛИКЕ ПО ОСНОВУ ПРЕРАЧУНА ГОТОВИНЕ</t>
  </si>
  <si>
    <t>Ј. ГОТОВИНА НА КРАЈУ ОБРАЧУНСКОГ ПЕРИОДА</t>
  </si>
  <si>
    <t>III Финансијски расходи осим 
финансијских расхода по основу 
средстава техничких резерви</t>
  </si>
  <si>
    <t>IV Приходи од усклађивања вредности имовине и остали приходи</t>
  </si>
  <si>
    <t>V Расходи по основу обезвређења имовине и остали расходи</t>
  </si>
  <si>
    <t>VII Нето добитак/губитак пословања које се обуставља</t>
  </si>
  <si>
    <t>В./Г. ДОБИТАК/ ГУБИТАК ПРЕ ОПОРЕЗИВАЊА</t>
  </si>
  <si>
    <t>Д. ПОРЕЗ НА ДОБИТАК</t>
  </si>
  <si>
    <t>Ђ./Е. НЕТО ДОБИТАК/ГУБИТАК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</si>
  <si>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</si>
  <si>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</si>
  <si>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IV ЗНАЧАЈНЕ ПРОМЕНЕ ПРАВНОГ И ФИНАНСИЈСКОГ ПОЛОЖАЈА ДРУШТВА ЗА ОСИГУРАЊЕ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</si>
  <si>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</si>
  <si>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И. ЗАРАДА ПО АКЦИЈИ</t>
  </si>
  <si>
    <t>2. Умањена (разводњена) зарада по акцији</t>
  </si>
  <si>
    <t>Добитак по основу креирања одложених пореских средстава и смањења одложених пореских обавеза</t>
  </si>
  <si>
    <t>Губитак по основу смањења одложених пореских средстава и краирања одложених пореских обавеза</t>
  </si>
  <si>
    <t>КОМПАНИЈА "ДУНАВ ОСИГУРАЊЕ"  а.д.о. Београд</t>
  </si>
  <si>
    <t>"ДУНАВ ОСИГУРАЊЕ"  а.д.о.</t>
  </si>
  <si>
    <t>Македонска 4</t>
  </si>
  <si>
    <t>07046898</t>
  </si>
  <si>
    <t>Генерални директор</t>
  </si>
  <si>
    <t>мр Мирко Петровић</t>
  </si>
  <si>
    <t>ИЗВОД ИЗ КОНСОЛИДОВАНИХ ФИНАНСИЈСКИХ ИЗВЕШТАЈА ЗА 2006. ГОДИНУ</t>
  </si>
  <si>
    <r>
      <t xml:space="preserve">8. Остали пословни </t>
    </r>
    <r>
      <rPr>
        <sz val="8"/>
        <rFont val="Arial"/>
        <family val="2"/>
      </rPr>
      <t>расходи</t>
    </r>
  </si>
  <si>
    <t xml:space="preserve">КОНСОЛИДОВАНИ ИЗВЕШТАЈ О ПРОМЕНАМА НА КАПИТАЛУ (у 000 дин) </t>
  </si>
  <si>
    <t>КОНСОЛИДОВАНИ БИЛАНС УСПЕХА  (у 000 дин)</t>
  </si>
  <si>
    <t>КОНСОЛИДОВАНИ БИЛАНС СТАЊА (у 000 дин)</t>
  </si>
  <si>
    <t>II КОНСОЛИДОВАНИ ФИНАНСИЈСКИ ИЗВЕШТАЈИ</t>
  </si>
  <si>
    <r>
      <t>Напомена:</t>
    </r>
    <r>
      <rPr>
        <sz val="8"/>
        <rFont val="Arial"/>
        <family val="2"/>
      </rPr>
      <t xml:space="preserve"> По мишљењу руководства Компаније, зависна предузећа Превинг а.д., Београд и Дунав аграр д.о.о., Београд нису остварила материјално значајно пословање те нису укључени у приложене консолидоване финансијске извештаје Групе за 2006. годину.</t>
    </r>
  </si>
  <si>
    <t>II Стална средства намењена продаји и средства пословања које се обуставља</t>
  </si>
  <si>
    <t>IV Некретнине, постројења, опрема и биолошка средства</t>
  </si>
  <si>
    <t>3. Друга пасивна временска разграничења</t>
  </si>
  <si>
    <t>IV ПАСИВНА ВРЕМЕНСКА РАЗГРАНИЧЕЊА</t>
  </si>
  <si>
    <t>3. Резервисања за изравнање ризика</t>
  </si>
  <si>
    <t>Г. ГУБИТ. ИЗНАД ВИСИНЕ КАПИТАЛА</t>
  </si>
  <si>
    <t xml:space="preserve"> Ревизија консолидованих финансијских извештаја за 2006. годину још није завршена.</t>
  </si>
  <si>
    <t>III ЗАКЉУЧНО МИШЉЕЊЕ РЕВИЗОРА О КОНСОЛИДОВАНИМ ФИНАНСИЈСКИМ ИЗВЕШТАЈИМА:</t>
  </si>
  <si>
    <t>КОНСОЛИДОВАНИ ИЗВЕШТАЈ О ТОКОВИМА ГОТОВИНЕ (у 000 дин)</t>
  </si>
  <si>
    <t>Увид се може извршити сваког радног дана од 13-15 часова у седишту Компаније ул. Македонска бр. 4/II спрат, соба 201, Београд.</t>
  </si>
  <si>
    <t>У 2006. години Компанија је докапитализовала Дунав РЕ у износу од 237.996 хиљада динара, откупила 51% акцијског капитала Друштва за пензијско осигурање Дунав чиме је постала власник 100% акција након чега га је докапитализовала у износу од 202.380 хиљада динара, купила 78,57% акцијског капитала брокерске куће Стокброкер и купила додатних 30,67% акцијског капитала Косига чиме је постала власник 59,47% акција.</t>
  </si>
  <si>
    <t xml:space="preserve">V МЕСТО И ВРЕМЕ ГДЕ СЕ МОЖЕ ИЗВРШИТИ УВИД У КОНСОЛИДОВАНЕ ФИНАНСИЈСКЕ ИЗВЕШТАЈЕ </t>
  </si>
  <si>
    <t>2. Приходи од премија реосигурања и ретроцесија</t>
  </si>
  <si>
    <t>3. Резервисане штете повећање/смањење</t>
  </si>
  <si>
    <t>Б. ТРОШКОВИ СПРОВОЂЕЊА ОСИГУРАЊА</t>
  </si>
  <si>
    <t>Кориговано стање на почетку год. (по МРС 8)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</si>
</sst>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Arial"/>
      <family val="2"/>
    </font>
    <font>
      <sz val="8"/>
      <color indexed="18"/>
      <name val="Arial"/>
      <family val="0"/>
    </font>
    <font>
      <b/>
      <sz val="8"/>
      <color indexed="18"/>
      <name val="Arial"/>
      <family val="2"/>
    </font>
    <font>
      <b/>
      <sz val="7.5"/>
      <name val="Arial"/>
      <family val="2"/>
    </font>
    <font>
      <sz val="7.5"/>
      <name val="Arial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3" fontId="1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 horizontal="center" vertical="top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 topLeftCell="A1">
      <selection activeCell="D144" sqref="D144"/>
    </sheetView>
  </sheetViews>
  <sheetFormatPr defaultColWidth="9.140625" defaultRowHeight="12.75"/>
  <cols>
    <col min="1" max="1" width="11.00390625" style="0" customWidth="1"/>
    <col min="2" max="2" width="10.8515625" style="0" customWidth="1"/>
    <col min="3" max="3" width="12.140625" style="0" customWidth="1"/>
    <col min="4" max="4" width="10.421875" style="0" customWidth="1"/>
    <col min="5" max="5" width="10.00390625" style="0" customWidth="1"/>
    <col min="6" max="6" width="9.7109375" style="0" customWidth="1"/>
    <col min="7" max="7" width="11.7109375" style="0" customWidth="1"/>
    <col min="8" max="8" width="10.8515625" style="0" customWidth="1"/>
    <col min="9" max="9" width="11.28125" style="0" customWidth="1"/>
    <col min="10" max="10" width="12.140625" style="0" customWidth="1"/>
    <col min="12" max="12" width="10.140625" style="0" bestFit="1" customWidth="1"/>
    <col min="13" max="13" width="10.8515625" style="0" customWidth="1"/>
  </cols>
  <sheetData>
    <row r="1" spans="1:10" ht="33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5.2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1.25" customHeight="1">
      <c r="A3" s="63" t="s">
        <v>112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2.75">
      <c r="A4" s="64" t="s">
        <v>106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>
      <c r="A5" s="1"/>
      <c r="B5" s="49"/>
      <c r="C5" s="49"/>
      <c r="D5" s="49"/>
      <c r="E5" s="49"/>
      <c r="F5" s="49"/>
      <c r="G5" s="49"/>
      <c r="H5" s="49"/>
      <c r="I5" s="49"/>
      <c r="J5" s="49"/>
    </row>
    <row r="6" spans="1:10" ht="12.75">
      <c r="A6" s="194" t="s">
        <v>0</v>
      </c>
      <c r="B6" s="194"/>
      <c r="C6" s="194"/>
      <c r="D6" s="194"/>
      <c r="E6" s="194"/>
      <c r="F6" s="194"/>
      <c r="G6" s="194"/>
      <c r="H6" s="194"/>
      <c r="I6" s="194"/>
      <c r="J6" s="194"/>
    </row>
    <row r="7" spans="1:10" ht="12.75">
      <c r="A7" s="191" t="s">
        <v>1</v>
      </c>
      <c r="B7" s="191"/>
      <c r="C7" s="195" t="s">
        <v>107</v>
      </c>
      <c r="D7" s="195"/>
      <c r="E7" s="195"/>
      <c r="F7" s="195"/>
      <c r="G7" s="191" t="s">
        <v>2</v>
      </c>
      <c r="H7" s="191"/>
      <c r="I7" s="196" t="s">
        <v>109</v>
      </c>
      <c r="J7" s="196"/>
    </row>
    <row r="8" spans="1:10" ht="12.75">
      <c r="A8" s="191" t="s">
        <v>3</v>
      </c>
      <c r="B8" s="191"/>
      <c r="C8" s="188" t="s">
        <v>108</v>
      </c>
      <c r="D8" s="189"/>
      <c r="E8" s="189"/>
      <c r="F8" s="190"/>
      <c r="G8" s="191" t="s">
        <v>4</v>
      </c>
      <c r="H8" s="191"/>
      <c r="I8" s="188">
        <v>100001958</v>
      </c>
      <c r="J8" s="190"/>
    </row>
    <row r="9" spans="1:10" ht="12.75">
      <c r="A9" s="4"/>
      <c r="B9" s="4"/>
      <c r="C9" s="3"/>
      <c r="D9" s="3"/>
      <c r="E9" s="3"/>
      <c r="F9" s="3"/>
      <c r="G9" s="4"/>
      <c r="H9" s="4"/>
      <c r="I9" s="3"/>
      <c r="J9" s="3"/>
    </row>
    <row r="10" spans="1:10" ht="12.7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2.7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2.7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2.7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2.7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2.7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2.7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2.7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2.7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2.7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2.7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2.7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2.7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2.7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2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12.7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12.7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12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12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2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2.7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12.7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12.7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12.7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2.7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12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12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12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2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2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 ht="12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12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10" ht="12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</row>
    <row r="44" spans="1:10" ht="12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</row>
    <row r="45" spans="1:10" ht="12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12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27" customHeight="1">
      <c r="A47" s="178" t="s">
        <v>118</v>
      </c>
      <c r="B47" s="84"/>
      <c r="C47" s="84"/>
      <c r="D47" s="84"/>
      <c r="E47" s="84"/>
      <c r="F47" s="84"/>
      <c r="G47" s="84"/>
      <c r="H47" s="84"/>
      <c r="I47" s="84"/>
      <c r="J47" s="84"/>
    </row>
    <row r="48" spans="1:10" ht="6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7.5" customHeight="1">
      <c r="A49" s="2"/>
      <c r="B49" s="2"/>
      <c r="C49" s="2"/>
      <c r="D49" s="2"/>
      <c r="E49" s="2"/>
      <c r="F49" s="2"/>
      <c r="G49" s="2"/>
      <c r="H49" s="193"/>
      <c r="I49" s="193"/>
      <c r="J49" s="193"/>
    </row>
    <row r="50" spans="1:10" ht="12.75">
      <c r="A50" s="192" t="s">
        <v>117</v>
      </c>
      <c r="B50" s="192"/>
      <c r="C50" s="192"/>
      <c r="D50" s="192"/>
      <c r="E50" s="192"/>
      <c r="F50" s="192"/>
      <c r="G50" s="192"/>
      <c r="H50" s="192"/>
      <c r="I50" s="192"/>
      <c r="J50" s="192"/>
    </row>
    <row r="51" spans="1:10" ht="4.5" customHeight="1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88" t="s">
        <v>116</v>
      </c>
      <c r="B52" s="88"/>
      <c r="C52" s="88"/>
      <c r="D52" s="88"/>
      <c r="E52" s="88"/>
      <c r="F52" s="88"/>
      <c r="G52" s="88"/>
      <c r="H52" s="88"/>
      <c r="I52" s="88"/>
      <c r="J52" s="88"/>
    </row>
    <row r="53" spans="1:10" ht="12.75">
      <c r="A53" s="187" t="s">
        <v>5</v>
      </c>
      <c r="B53" s="187"/>
      <c r="C53" s="187"/>
      <c r="D53" s="5" t="s">
        <v>6</v>
      </c>
      <c r="E53" s="5" t="s">
        <v>7</v>
      </c>
      <c r="F53" s="187" t="s">
        <v>8</v>
      </c>
      <c r="G53" s="187"/>
      <c r="H53" s="187"/>
      <c r="I53" s="5" t="s">
        <v>6</v>
      </c>
      <c r="J53" s="5" t="s">
        <v>7</v>
      </c>
    </row>
    <row r="54" spans="1:10" ht="12.75" customHeight="1">
      <c r="A54" s="105" t="s">
        <v>57</v>
      </c>
      <c r="B54" s="169"/>
      <c r="C54" s="169"/>
      <c r="D54" s="18">
        <f>SUM(D55:D59)</f>
        <v>9946294</v>
      </c>
      <c r="E54" s="18">
        <f>SUM(E55:E59)</f>
        <v>9047711</v>
      </c>
      <c r="F54" s="169" t="s">
        <v>38</v>
      </c>
      <c r="G54" s="169"/>
      <c r="H54" s="169"/>
      <c r="I54" s="18">
        <f>SUM(I55:I61)</f>
        <v>7612458</v>
      </c>
      <c r="J54" s="18">
        <f>SUM(J55:J61)</f>
        <v>8339157</v>
      </c>
    </row>
    <row r="55" spans="1:10" ht="12.75">
      <c r="A55" s="182" t="s">
        <v>9</v>
      </c>
      <c r="B55" s="169"/>
      <c r="C55" s="169"/>
      <c r="D55" s="16">
        <v>0</v>
      </c>
      <c r="E55" s="16">
        <v>0</v>
      </c>
      <c r="F55" s="186" t="s">
        <v>10</v>
      </c>
      <c r="G55" s="186"/>
      <c r="H55" s="186"/>
      <c r="I55" s="32">
        <v>5952482</v>
      </c>
      <c r="J55" s="32">
        <v>5952139</v>
      </c>
    </row>
    <row r="56" spans="1:10" ht="12.75">
      <c r="A56" s="108" t="s">
        <v>39</v>
      </c>
      <c r="B56" s="108"/>
      <c r="C56" s="108"/>
      <c r="D56" s="16">
        <v>59428</v>
      </c>
      <c r="E56" s="16">
        <v>265751</v>
      </c>
      <c r="F56" s="108" t="s">
        <v>11</v>
      </c>
      <c r="G56" s="108"/>
      <c r="H56" s="108"/>
      <c r="I56" s="33">
        <v>0</v>
      </c>
      <c r="J56" s="32">
        <v>0</v>
      </c>
    </row>
    <row r="57" spans="1:10" ht="12.75">
      <c r="A57" s="179" t="s">
        <v>58</v>
      </c>
      <c r="B57" s="179"/>
      <c r="C57" s="179"/>
      <c r="D57" s="17">
        <v>0</v>
      </c>
      <c r="E57" s="17">
        <v>463713</v>
      </c>
      <c r="F57" s="108" t="s">
        <v>12</v>
      </c>
      <c r="G57" s="108"/>
      <c r="H57" s="108"/>
      <c r="I57" s="32">
        <v>527745</v>
      </c>
      <c r="J57" s="32">
        <v>671723</v>
      </c>
    </row>
    <row r="58" spans="1:10" ht="18" customHeight="1">
      <c r="A58" s="180" t="s">
        <v>120</v>
      </c>
      <c r="B58" s="183"/>
      <c r="C58" s="183"/>
      <c r="D58" s="17">
        <v>9301851</v>
      </c>
      <c r="E58" s="17">
        <v>5380577</v>
      </c>
      <c r="F58" s="108" t="s">
        <v>13</v>
      </c>
      <c r="G58" s="108"/>
      <c r="H58" s="108"/>
      <c r="I58" s="32">
        <v>15031</v>
      </c>
      <c r="J58" s="32">
        <v>197526</v>
      </c>
    </row>
    <row r="59" spans="1:10" ht="12.75">
      <c r="A59" s="182" t="s">
        <v>15</v>
      </c>
      <c r="B59" s="182"/>
      <c r="C59" s="182"/>
      <c r="D59" s="16">
        <v>585015</v>
      </c>
      <c r="E59" s="16">
        <v>2937670</v>
      </c>
      <c r="F59" s="108" t="s">
        <v>14</v>
      </c>
      <c r="G59" s="108"/>
      <c r="H59" s="108"/>
      <c r="I59" s="32">
        <v>1117200</v>
      </c>
      <c r="J59" s="32">
        <v>1517769</v>
      </c>
    </row>
    <row r="60" spans="1:10" ht="20.25" customHeight="1">
      <c r="A60" s="105" t="s">
        <v>59</v>
      </c>
      <c r="B60" s="169"/>
      <c r="C60" s="169"/>
      <c r="D60" s="18">
        <f>SUM(D61:D64)</f>
        <v>7419691</v>
      </c>
      <c r="E60" s="18">
        <f>SUM(E61:E64)</f>
        <v>12862628</v>
      </c>
      <c r="F60" s="108" t="s">
        <v>40</v>
      </c>
      <c r="G60" s="108"/>
      <c r="H60" s="108"/>
      <c r="I60" s="32">
        <v>0</v>
      </c>
      <c r="J60" s="32">
        <v>0</v>
      </c>
    </row>
    <row r="61" spans="1:10" ht="12.75">
      <c r="A61" s="108" t="s">
        <v>17</v>
      </c>
      <c r="B61" s="108"/>
      <c r="C61" s="108"/>
      <c r="D61" s="16">
        <v>342557</v>
      </c>
      <c r="E61" s="16">
        <v>369429</v>
      </c>
      <c r="F61" s="108" t="s">
        <v>16</v>
      </c>
      <c r="G61" s="108"/>
      <c r="H61" s="108"/>
      <c r="I61" s="32">
        <v>0</v>
      </c>
      <c r="J61" s="32">
        <v>0</v>
      </c>
    </row>
    <row r="62" spans="1:10" ht="22.5" customHeight="1">
      <c r="A62" s="129" t="s">
        <v>119</v>
      </c>
      <c r="B62" s="130"/>
      <c r="C62" s="131"/>
      <c r="D62" s="16">
        <v>0</v>
      </c>
      <c r="E62" s="16">
        <v>0</v>
      </c>
      <c r="F62" s="185" t="s">
        <v>41</v>
      </c>
      <c r="G62" s="89"/>
      <c r="H62" s="89"/>
      <c r="I62" s="106">
        <f>SUM(I71+I70+I64+I72+I76)</f>
        <v>9753527</v>
      </c>
      <c r="J62" s="106">
        <f>SUM(J71+J70+J64+J72+J76)</f>
        <v>13571182</v>
      </c>
    </row>
    <row r="63" spans="1:10" ht="19.5" customHeight="1">
      <c r="A63" s="107" t="s">
        <v>60</v>
      </c>
      <c r="B63" s="108"/>
      <c r="C63" s="108"/>
      <c r="D63" s="16">
        <v>7077134</v>
      </c>
      <c r="E63" s="16">
        <v>12361754</v>
      </c>
      <c r="F63" s="89"/>
      <c r="G63" s="89"/>
      <c r="H63" s="89"/>
      <c r="I63" s="106"/>
      <c r="J63" s="106"/>
    </row>
    <row r="64" spans="1:10" ht="12.75">
      <c r="A64" s="182" t="s">
        <v>18</v>
      </c>
      <c r="B64" s="182"/>
      <c r="C64" s="182"/>
      <c r="D64" s="16">
        <v>0</v>
      </c>
      <c r="E64" s="16">
        <v>131445</v>
      </c>
      <c r="F64" s="182" t="s">
        <v>63</v>
      </c>
      <c r="G64" s="182"/>
      <c r="H64" s="182"/>
      <c r="I64" s="18">
        <f>SUM(I65:I69)</f>
        <v>283619</v>
      </c>
      <c r="J64" s="18">
        <f>SUM(J65:J69)</f>
        <v>1399478</v>
      </c>
    </row>
    <row r="65" spans="1:10" ht="20.25" customHeight="1">
      <c r="A65" s="169" t="s">
        <v>19</v>
      </c>
      <c r="B65" s="169"/>
      <c r="C65" s="169"/>
      <c r="D65" s="18">
        <f>SUM(D54+D60)</f>
        <v>17365985</v>
      </c>
      <c r="E65" s="18">
        <f>SUM(E54+E60)</f>
        <v>21910339</v>
      </c>
      <c r="F65" s="184" t="s">
        <v>42</v>
      </c>
      <c r="G65" s="181"/>
      <c r="H65" s="181"/>
      <c r="I65" s="32">
        <v>248024</v>
      </c>
      <c r="J65" s="32">
        <v>1164800</v>
      </c>
    </row>
    <row r="66" spans="1:10" ht="14.25" customHeight="1">
      <c r="A66" s="105" t="s">
        <v>124</v>
      </c>
      <c r="B66" s="169"/>
      <c r="C66" s="169"/>
      <c r="D66" s="16">
        <v>0</v>
      </c>
      <c r="E66" s="16">
        <v>0</v>
      </c>
      <c r="F66" s="181" t="s">
        <v>43</v>
      </c>
      <c r="G66" s="181"/>
      <c r="H66" s="181"/>
      <c r="I66" s="32">
        <v>0</v>
      </c>
      <c r="J66" s="32">
        <v>0</v>
      </c>
    </row>
    <row r="67" spans="1:10" ht="13.5" customHeight="1">
      <c r="A67" s="89" t="s">
        <v>21</v>
      </c>
      <c r="B67" s="89"/>
      <c r="C67" s="89"/>
      <c r="D67" s="18">
        <f>SUM(D65:D66)</f>
        <v>17365985</v>
      </c>
      <c r="E67" s="18">
        <f>SUM(E65:E66)</f>
        <v>21910339</v>
      </c>
      <c r="F67" s="184" t="s">
        <v>123</v>
      </c>
      <c r="G67" s="181"/>
      <c r="H67" s="181"/>
      <c r="I67" s="32">
        <v>35595</v>
      </c>
      <c r="J67" s="32">
        <v>61657</v>
      </c>
    </row>
    <row r="68" spans="1:10" ht="12.75">
      <c r="A68" s="89" t="s">
        <v>22</v>
      </c>
      <c r="B68" s="89"/>
      <c r="C68" s="89"/>
      <c r="D68" s="16">
        <v>129437</v>
      </c>
      <c r="E68" s="16">
        <v>142708</v>
      </c>
      <c r="F68" s="181" t="s">
        <v>44</v>
      </c>
      <c r="G68" s="181"/>
      <c r="H68" s="181"/>
      <c r="I68" s="32">
        <v>0</v>
      </c>
      <c r="J68" s="32">
        <v>0</v>
      </c>
    </row>
    <row r="69" spans="1:10" ht="12.75">
      <c r="A69" s="8"/>
      <c r="B69" s="8"/>
      <c r="C69" s="8"/>
      <c r="D69" s="9"/>
      <c r="E69" s="9"/>
      <c r="F69" s="181" t="s">
        <v>45</v>
      </c>
      <c r="G69" s="181"/>
      <c r="H69" s="181"/>
      <c r="I69" s="32">
        <v>0</v>
      </c>
      <c r="J69" s="32">
        <v>173021</v>
      </c>
    </row>
    <row r="70" spans="1:10" ht="12.75">
      <c r="A70" s="8"/>
      <c r="B70" s="8"/>
      <c r="C70" s="8"/>
      <c r="D70" s="10"/>
      <c r="E70" s="10"/>
      <c r="F70" s="182" t="s">
        <v>61</v>
      </c>
      <c r="G70" s="182"/>
      <c r="H70" s="182"/>
      <c r="I70" s="32">
        <v>7383</v>
      </c>
      <c r="J70" s="32">
        <v>8747</v>
      </c>
    </row>
    <row r="71" spans="1:10" ht="12.75">
      <c r="A71" s="10"/>
      <c r="B71" s="10"/>
      <c r="C71" s="10"/>
      <c r="D71" s="10"/>
      <c r="E71" s="10"/>
      <c r="F71" s="108" t="s">
        <v>62</v>
      </c>
      <c r="G71" s="108"/>
      <c r="H71" s="108"/>
      <c r="I71" s="32">
        <v>1458497</v>
      </c>
      <c r="J71" s="32">
        <v>1899711</v>
      </c>
    </row>
    <row r="72" spans="1:10" ht="14.25" customHeight="1">
      <c r="A72" s="10"/>
      <c r="B72" s="10"/>
      <c r="C72" s="10"/>
      <c r="D72" s="10"/>
      <c r="E72" s="10"/>
      <c r="F72" s="180" t="s">
        <v>122</v>
      </c>
      <c r="G72" s="183"/>
      <c r="H72" s="183"/>
      <c r="I72" s="18">
        <f>SUM(I73:I75)</f>
        <v>7834989</v>
      </c>
      <c r="J72" s="18">
        <f>SUM(J73:J75)</f>
        <v>10262988</v>
      </c>
    </row>
    <row r="73" spans="1:10" ht="12.75">
      <c r="A73" s="10"/>
      <c r="B73" s="10"/>
      <c r="C73" s="10"/>
      <c r="D73" s="10"/>
      <c r="E73" s="10"/>
      <c r="F73" s="179" t="s">
        <v>46</v>
      </c>
      <c r="G73" s="179"/>
      <c r="H73" s="179"/>
      <c r="I73" s="32">
        <v>3626170</v>
      </c>
      <c r="J73" s="32">
        <v>4669242</v>
      </c>
    </row>
    <row r="74" spans="1:10" ht="12.75">
      <c r="A74" s="10"/>
      <c r="B74" s="10"/>
      <c r="C74" s="10"/>
      <c r="D74" s="10"/>
      <c r="E74" s="10"/>
      <c r="F74" s="179" t="s">
        <v>85</v>
      </c>
      <c r="G74" s="179"/>
      <c r="H74" s="179"/>
      <c r="I74" s="32">
        <v>3943897</v>
      </c>
      <c r="J74" s="32">
        <v>5134636</v>
      </c>
    </row>
    <row r="75" spans="1:10" ht="13.5" customHeight="1">
      <c r="A75" s="10"/>
      <c r="B75" s="10"/>
      <c r="C75" s="10"/>
      <c r="D75" s="10"/>
      <c r="E75" s="10"/>
      <c r="F75" s="180" t="s">
        <v>121</v>
      </c>
      <c r="G75" s="180"/>
      <c r="H75" s="180"/>
      <c r="I75" s="32">
        <v>264922</v>
      </c>
      <c r="J75" s="32">
        <v>459110</v>
      </c>
    </row>
    <row r="76" spans="1:10" ht="12.75">
      <c r="A76" s="10"/>
      <c r="B76" s="10"/>
      <c r="C76" s="10"/>
      <c r="D76" s="10"/>
      <c r="E76" s="10"/>
      <c r="F76" s="108" t="s">
        <v>64</v>
      </c>
      <c r="G76" s="108"/>
      <c r="H76" s="108"/>
      <c r="I76" s="32">
        <v>169039</v>
      </c>
      <c r="J76" s="32">
        <v>258</v>
      </c>
    </row>
    <row r="77" spans="1:10" ht="12.75">
      <c r="A77" s="10"/>
      <c r="B77" s="10"/>
      <c r="C77" s="10"/>
      <c r="D77" s="10"/>
      <c r="E77" s="10"/>
      <c r="F77" s="175" t="s">
        <v>20</v>
      </c>
      <c r="G77" s="175"/>
      <c r="H77" s="175"/>
      <c r="I77" s="18">
        <f>SUM(I54+I62)</f>
        <v>17365985</v>
      </c>
      <c r="J77" s="18">
        <f>SUM(J54+J62)</f>
        <v>21910339</v>
      </c>
    </row>
    <row r="78" spans="1:10" ht="12.75">
      <c r="A78" s="11"/>
      <c r="B78" s="11"/>
      <c r="C78" s="11"/>
      <c r="D78" s="10"/>
      <c r="E78" s="10"/>
      <c r="F78" s="176" t="s">
        <v>23</v>
      </c>
      <c r="G78" s="177"/>
      <c r="H78" s="177"/>
      <c r="I78" s="34">
        <v>129437</v>
      </c>
      <c r="J78" s="34">
        <v>142708</v>
      </c>
    </row>
    <row r="79" spans="1:10" ht="4.5" customHeight="1">
      <c r="A79" s="170" t="s">
        <v>127</v>
      </c>
      <c r="B79" s="171"/>
      <c r="C79" s="171"/>
      <c r="D79" s="171"/>
      <c r="E79" s="171"/>
      <c r="F79" s="173" t="s">
        <v>115</v>
      </c>
      <c r="G79" s="173"/>
      <c r="H79" s="173"/>
      <c r="I79" s="173"/>
      <c r="J79" s="173"/>
    </row>
    <row r="80" spans="1:10" ht="12.75">
      <c r="A80" s="172"/>
      <c r="B80" s="172"/>
      <c r="C80" s="172"/>
      <c r="D80" s="172"/>
      <c r="E80" s="172"/>
      <c r="F80" s="173"/>
      <c r="G80" s="173"/>
      <c r="H80" s="173"/>
      <c r="I80" s="173"/>
      <c r="J80" s="173"/>
    </row>
    <row r="81" spans="1:10" ht="9.75" customHeight="1">
      <c r="A81" s="157" t="s">
        <v>35</v>
      </c>
      <c r="B81" s="158"/>
      <c r="C81" s="159"/>
      <c r="D81" s="166" t="s">
        <v>6</v>
      </c>
      <c r="E81" s="166" t="s">
        <v>7</v>
      </c>
      <c r="F81" s="105" t="s">
        <v>86</v>
      </c>
      <c r="G81" s="169"/>
      <c r="H81" s="169"/>
      <c r="I81" s="174" t="s">
        <v>6</v>
      </c>
      <c r="J81" s="174" t="s">
        <v>7</v>
      </c>
    </row>
    <row r="82" spans="1:10" ht="10.5" customHeight="1">
      <c r="A82" s="160"/>
      <c r="B82" s="161"/>
      <c r="C82" s="162"/>
      <c r="D82" s="167"/>
      <c r="E82" s="167"/>
      <c r="F82" s="169"/>
      <c r="G82" s="169"/>
      <c r="H82" s="169"/>
      <c r="I82" s="174"/>
      <c r="J82" s="174"/>
    </row>
    <row r="83" spans="1:10" ht="12.75">
      <c r="A83" s="163"/>
      <c r="B83" s="164"/>
      <c r="C83" s="165"/>
      <c r="D83" s="168"/>
      <c r="E83" s="168"/>
      <c r="F83" s="135" t="s">
        <v>24</v>
      </c>
      <c r="G83" s="100"/>
      <c r="H83" s="101"/>
      <c r="I83" s="20">
        <f>I84+I85+I86+I87+I88+I89</f>
        <v>9460465</v>
      </c>
      <c r="J83" s="43">
        <f>J84+J85+J86+J87+J88+J89</f>
        <v>12919648</v>
      </c>
    </row>
    <row r="84" spans="1:10" ht="19.5" customHeight="1">
      <c r="A84" s="135" t="s">
        <v>25</v>
      </c>
      <c r="B84" s="100"/>
      <c r="C84" s="101"/>
      <c r="D84" s="16">
        <v>11720504</v>
      </c>
      <c r="E84" s="39">
        <v>15523297</v>
      </c>
      <c r="F84" s="129" t="s">
        <v>47</v>
      </c>
      <c r="G84" s="119"/>
      <c r="H84" s="120"/>
      <c r="I84" s="17">
        <v>9120484</v>
      </c>
      <c r="J84" s="40">
        <v>11560437</v>
      </c>
    </row>
    <row r="85" spans="1:10" ht="19.5" customHeight="1">
      <c r="A85" s="135" t="s">
        <v>26</v>
      </c>
      <c r="B85" s="100"/>
      <c r="C85" s="101"/>
      <c r="D85" s="16">
        <v>10460432</v>
      </c>
      <c r="E85" s="16">
        <v>13829773</v>
      </c>
      <c r="F85" s="151" t="s">
        <v>131</v>
      </c>
      <c r="G85" s="152"/>
      <c r="H85" s="153"/>
      <c r="I85" s="17">
        <v>50729</v>
      </c>
      <c r="J85" s="40">
        <v>91721</v>
      </c>
    </row>
    <row r="86" spans="1:10" ht="20.25" customHeight="1">
      <c r="A86" s="154" t="s">
        <v>27</v>
      </c>
      <c r="B86" s="155"/>
      <c r="C86" s="156"/>
      <c r="D86" s="16">
        <f>SUM(D84-D85)</f>
        <v>1260072</v>
      </c>
      <c r="E86" s="16">
        <f>SUM(E84-E85)</f>
        <v>1693524</v>
      </c>
      <c r="F86" s="148" t="s">
        <v>48</v>
      </c>
      <c r="G86" s="149"/>
      <c r="H86" s="150"/>
      <c r="I86" s="17">
        <v>0</v>
      </c>
      <c r="J86" s="40">
        <v>0</v>
      </c>
    </row>
    <row r="87" spans="1:10" ht="17.25" customHeight="1">
      <c r="A87" s="110" t="s">
        <v>36</v>
      </c>
      <c r="B87" s="111"/>
      <c r="C87" s="112"/>
      <c r="D87" s="147"/>
      <c r="E87" s="147"/>
      <c r="F87" s="148" t="s">
        <v>49</v>
      </c>
      <c r="G87" s="149"/>
      <c r="H87" s="150"/>
      <c r="I87" s="17">
        <v>57385</v>
      </c>
      <c r="J87" s="40">
        <v>101909</v>
      </c>
    </row>
    <row r="88" spans="1:10" ht="26.25" customHeight="1">
      <c r="A88" s="121"/>
      <c r="B88" s="97"/>
      <c r="C88" s="98"/>
      <c r="D88" s="147"/>
      <c r="E88" s="147"/>
      <c r="F88" s="148" t="s">
        <v>50</v>
      </c>
      <c r="G88" s="149"/>
      <c r="H88" s="150"/>
      <c r="I88" s="17">
        <v>145425</v>
      </c>
      <c r="J88" s="40">
        <v>444257</v>
      </c>
    </row>
    <row r="89" spans="1:10" ht="19.5" customHeight="1">
      <c r="A89" s="99" t="s">
        <v>51</v>
      </c>
      <c r="B89" s="136"/>
      <c r="C89" s="137"/>
      <c r="D89" s="16">
        <v>624797</v>
      </c>
      <c r="E89" s="16">
        <v>5427697</v>
      </c>
      <c r="F89" s="129" t="s">
        <v>52</v>
      </c>
      <c r="G89" s="130"/>
      <c r="H89" s="131"/>
      <c r="I89" s="17">
        <v>86442</v>
      </c>
      <c r="J89" s="40">
        <v>721324</v>
      </c>
    </row>
    <row r="90" spans="1:10" ht="19.5" customHeight="1">
      <c r="A90" s="138" t="s">
        <v>53</v>
      </c>
      <c r="B90" s="139"/>
      <c r="C90" s="140"/>
      <c r="D90" s="16">
        <v>1494889</v>
      </c>
      <c r="E90" s="16">
        <v>4917559</v>
      </c>
      <c r="F90" s="108" t="s">
        <v>28</v>
      </c>
      <c r="G90" s="108"/>
      <c r="H90" s="108"/>
      <c r="I90" s="20">
        <f>I91+I92+I93-I94+I95+I96+I97+I98</f>
        <v>6439512</v>
      </c>
      <c r="J90" s="43">
        <f>J91+J92+J93-J94+J95+J96+J97+J98</f>
        <v>9618143</v>
      </c>
    </row>
    <row r="91" spans="1:10" ht="19.5" customHeight="1">
      <c r="A91" s="135" t="s">
        <v>27</v>
      </c>
      <c r="B91" s="100"/>
      <c r="C91" s="101"/>
      <c r="D91" s="16">
        <f>SUM(D89-D90)</f>
        <v>-870092</v>
      </c>
      <c r="E91" s="44">
        <f>SUM(E89-E90)</f>
        <v>510138</v>
      </c>
      <c r="F91" s="129" t="s">
        <v>54</v>
      </c>
      <c r="G91" s="119"/>
      <c r="H91" s="120"/>
      <c r="I91" s="17">
        <v>416256</v>
      </c>
      <c r="J91" s="40">
        <v>713938</v>
      </c>
    </row>
    <row r="92" spans="1:10" ht="19.5" customHeight="1">
      <c r="A92" s="144" t="s">
        <v>37</v>
      </c>
      <c r="B92" s="145"/>
      <c r="C92" s="146"/>
      <c r="D92" s="35"/>
      <c r="E92" s="35"/>
      <c r="F92" s="129" t="s">
        <v>55</v>
      </c>
      <c r="G92" s="130"/>
      <c r="H92" s="131"/>
      <c r="I92" s="17">
        <v>4845157</v>
      </c>
      <c r="J92" s="40">
        <v>6131452</v>
      </c>
    </row>
    <row r="93" spans="1:10" ht="15" customHeight="1">
      <c r="A93" s="138" t="s">
        <v>30</v>
      </c>
      <c r="B93" s="139"/>
      <c r="C93" s="140"/>
      <c r="D93" s="16">
        <v>121064</v>
      </c>
      <c r="E93" s="16">
        <v>0</v>
      </c>
      <c r="F93" s="141" t="s">
        <v>132</v>
      </c>
      <c r="G93" s="142"/>
      <c r="H93" s="143"/>
      <c r="I93" s="17">
        <v>700923</v>
      </c>
      <c r="J93" s="40">
        <v>1334786</v>
      </c>
    </row>
    <row r="94" spans="1:10" ht="14.25" customHeight="1">
      <c r="A94" s="138" t="s">
        <v>31</v>
      </c>
      <c r="B94" s="139"/>
      <c r="C94" s="140"/>
      <c r="D94" s="16">
        <v>144324</v>
      </c>
      <c r="E94" s="16">
        <v>25236</v>
      </c>
      <c r="F94" s="99" t="s">
        <v>56</v>
      </c>
      <c r="G94" s="136"/>
      <c r="H94" s="137"/>
      <c r="I94" s="40">
        <v>232466</v>
      </c>
      <c r="J94" s="40">
        <v>235570</v>
      </c>
    </row>
    <row r="95" spans="1:10" ht="19.5" customHeight="1">
      <c r="A95" s="135" t="s">
        <v>27</v>
      </c>
      <c r="B95" s="100"/>
      <c r="C95" s="101"/>
      <c r="D95" s="16">
        <f>SUM(D93-D94)</f>
        <v>-23260</v>
      </c>
      <c r="E95" s="16">
        <f>SUM(E93-E94)</f>
        <v>-25236</v>
      </c>
      <c r="F95" s="99" t="s">
        <v>65</v>
      </c>
      <c r="G95" s="136"/>
      <c r="H95" s="137"/>
      <c r="I95" s="17">
        <v>-182877</v>
      </c>
      <c r="J95" s="40">
        <v>-22948</v>
      </c>
    </row>
    <row r="96" spans="1:10" ht="15" customHeight="1">
      <c r="A96" s="126" t="s">
        <v>32</v>
      </c>
      <c r="B96" s="127"/>
      <c r="C96" s="128"/>
      <c r="D96" s="18">
        <f>SUM(D84+D89+D93)</f>
        <v>12466365</v>
      </c>
      <c r="E96" s="45">
        <f>SUM(E84+E89+E93)</f>
        <v>20950994</v>
      </c>
      <c r="F96" s="129" t="s">
        <v>66</v>
      </c>
      <c r="G96" s="130"/>
      <c r="H96" s="131"/>
      <c r="I96" s="17">
        <v>892519</v>
      </c>
      <c r="J96" s="40">
        <v>577460</v>
      </c>
    </row>
    <row r="97" spans="1:10" ht="19.5" customHeight="1">
      <c r="A97" s="126" t="s">
        <v>33</v>
      </c>
      <c r="B97" s="127"/>
      <c r="C97" s="128"/>
      <c r="D97" s="18">
        <f>SUM(D85+D90+D94)</f>
        <v>12099645</v>
      </c>
      <c r="E97" s="18">
        <f>SUM(E85+E90+E94)</f>
        <v>18772568</v>
      </c>
      <c r="F97" s="129" t="s">
        <v>67</v>
      </c>
      <c r="G97" s="130"/>
      <c r="H97" s="131"/>
      <c r="I97" s="17">
        <v>0</v>
      </c>
      <c r="J97" s="40">
        <v>34950</v>
      </c>
    </row>
    <row r="98" spans="1:10" ht="14.25" customHeight="1">
      <c r="A98" s="132" t="s">
        <v>87</v>
      </c>
      <c r="B98" s="133"/>
      <c r="C98" s="134"/>
      <c r="D98" s="18">
        <f>SUM(D96-D97)</f>
        <v>366720</v>
      </c>
      <c r="E98" s="45">
        <f>SUM(E96-E97)</f>
        <v>2178426</v>
      </c>
      <c r="F98" s="129" t="s">
        <v>113</v>
      </c>
      <c r="G98" s="130"/>
      <c r="H98" s="131"/>
      <c r="I98" s="17">
        <v>0</v>
      </c>
      <c r="J98" s="40">
        <v>1084075</v>
      </c>
    </row>
    <row r="99" spans="1:10" ht="15" customHeight="1">
      <c r="A99" s="110" t="s">
        <v>88</v>
      </c>
      <c r="B99" s="111"/>
      <c r="C99" s="112"/>
      <c r="D99" s="116">
        <v>767762</v>
      </c>
      <c r="E99" s="116">
        <v>1127534</v>
      </c>
      <c r="F99" s="108" t="s">
        <v>29</v>
      </c>
      <c r="G99" s="108"/>
      <c r="H99" s="108"/>
      <c r="I99" s="20">
        <f>SUM(I83-I90)</f>
        <v>3020953</v>
      </c>
      <c r="J99" s="20">
        <f>SUM(J83-J90)</f>
        <v>3301505</v>
      </c>
    </row>
    <row r="100" spans="1:10" ht="14.25" customHeight="1">
      <c r="A100" s="121"/>
      <c r="B100" s="97"/>
      <c r="C100" s="98"/>
      <c r="D100" s="122"/>
      <c r="E100" s="122"/>
      <c r="F100" s="123" t="s">
        <v>133</v>
      </c>
      <c r="G100" s="124"/>
      <c r="H100" s="125"/>
      <c r="I100" s="17">
        <v>3186073</v>
      </c>
      <c r="J100" s="17">
        <v>4380635</v>
      </c>
    </row>
    <row r="101" spans="1:10" ht="15" customHeight="1">
      <c r="A101" s="110" t="s">
        <v>89</v>
      </c>
      <c r="B101" s="111"/>
      <c r="C101" s="112"/>
      <c r="D101" s="116">
        <f>41939-48887</f>
        <v>-6948</v>
      </c>
      <c r="E101" s="116">
        <f>56764-316739</f>
        <v>-259975</v>
      </c>
      <c r="F101" s="118" t="s">
        <v>68</v>
      </c>
      <c r="G101" s="119"/>
      <c r="H101" s="120"/>
      <c r="I101" s="17">
        <v>-165120</v>
      </c>
      <c r="J101" s="17">
        <v>-1079130</v>
      </c>
    </row>
    <row r="102" spans="1:10" ht="19.5" customHeight="1">
      <c r="A102" s="113"/>
      <c r="B102" s="114"/>
      <c r="C102" s="115"/>
      <c r="D102" s="117"/>
      <c r="E102" s="117"/>
      <c r="F102" s="107" t="s">
        <v>69</v>
      </c>
      <c r="G102" s="108"/>
      <c r="H102" s="108"/>
      <c r="I102" s="17">
        <v>873975</v>
      </c>
      <c r="J102" s="17">
        <v>383937</v>
      </c>
    </row>
    <row r="103" spans="1:10" ht="19.5" customHeight="1">
      <c r="A103" s="105" t="s">
        <v>90</v>
      </c>
      <c r="B103" s="105"/>
      <c r="C103" s="105"/>
      <c r="D103" s="106">
        <f>D98+D99+D101</f>
        <v>1127534</v>
      </c>
      <c r="E103" s="106">
        <f>E98+E99+E101</f>
        <v>3045985</v>
      </c>
      <c r="F103" s="107" t="s">
        <v>91</v>
      </c>
      <c r="G103" s="108"/>
      <c r="H103" s="108"/>
      <c r="I103" s="17">
        <v>151550</v>
      </c>
      <c r="J103" s="17">
        <v>282800</v>
      </c>
    </row>
    <row r="104" spans="1:10" ht="19.5" customHeight="1">
      <c r="A104" s="105"/>
      <c r="B104" s="105"/>
      <c r="C104" s="105"/>
      <c r="D104" s="106"/>
      <c r="E104" s="106"/>
      <c r="F104" s="109" t="s">
        <v>92</v>
      </c>
      <c r="G104" s="109"/>
      <c r="H104" s="109"/>
      <c r="I104" s="17">
        <v>1119827</v>
      </c>
      <c r="J104" s="17">
        <v>3836849</v>
      </c>
    </row>
    <row r="105" spans="6:10" ht="19.5" customHeight="1">
      <c r="F105" s="96" t="s">
        <v>93</v>
      </c>
      <c r="G105" s="97"/>
      <c r="H105" s="98"/>
      <c r="I105" s="17">
        <v>1562379</v>
      </c>
      <c r="J105" s="17">
        <v>2258312</v>
      </c>
    </row>
    <row r="106" spans="1:10" ht="19.5" customHeight="1">
      <c r="A106" s="6"/>
      <c r="B106" s="6"/>
      <c r="C106" s="6"/>
      <c r="D106" s="31"/>
      <c r="E106" s="10"/>
      <c r="F106" s="99" t="s">
        <v>70</v>
      </c>
      <c r="G106" s="100"/>
      <c r="H106" s="101"/>
      <c r="I106" s="20">
        <f>SUM(I101+I102-I103+I104-I105)</f>
        <v>114753</v>
      </c>
      <c r="J106" s="20">
        <f>SUM(J101+J102-J103+J104-J105)</f>
        <v>600544</v>
      </c>
    </row>
    <row r="107" spans="1:10" ht="19.5" customHeight="1">
      <c r="A107" s="6"/>
      <c r="B107" s="6"/>
      <c r="C107" s="6"/>
      <c r="D107" s="10"/>
      <c r="E107" s="10"/>
      <c r="F107" s="99" t="s">
        <v>94</v>
      </c>
      <c r="G107" s="100"/>
      <c r="H107" s="101"/>
      <c r="I107" s="17">
        <v>0</v>
      </c>
      <c r="J107" s="17">
        <v>29889</v>
      </c>
    </row>
    <row r="108" spans="1:10" ht="19.5" customHeight="1">
      <c r="A108" s="12"/>
      <c r="B108" s="12"/>
      <c r="C108" s="12"/>
      <c r="D108" s="13"/>
      <c r="E108" s="13"/>
      <c r="F108" s="102" t="s">
        <v>95</v>
      </c>
      <c r="G108" s="103"/>
      <c r="H108" s="104"/>
      <c r="I108" s="20">
        <f>SUM(I106:I107)</f>
        <v>114753</v>
      </c>
      <c r="J108" s="20">
        <f>SUM(J106:J107)</f>
        <v>630433</v>
      </c>
    </row>
    <row r="109" spans="1:10" ht="13.5" customHeight="1">
      <c r="A109" s="12"/>
      <c r="B109" s="12"/>
      <c r="C109" s="12"/>
      <c r="D109" s="13"/>
      <c r="E109" s="13"/>
      <c r="F109" s="89" t="s">
        <v>96</v>
      </c>
      <c r="G109" s="89"/>
      <c r="H109" s="89"/>
      <c r="I109" s="17">
        <v>6656</v>
      </c>
      <c r="J109" s="17">
        <v>335307</v>
      </c>
    </row>
    <row r="110" spans="1:10" ht="30" customHeight="1">
      <c r="A110" s="12"/>
      <c r="B110" s="12"/>
      <c r="C110" s="12"/>
      <c r="D110" s="13"/>
      <c r="E110" s="13"/>
      <c r="F110" s="90" t="s">
        <v>104</v>
      </c>
      <c r="G110" s="91"/>
      <c r="H110" s="92"/>
      <c r="I110" s="41">
        <v>0</v>
      </c>
      <c r="J110" s="41">
        <v>300444</v>
      </c>
    </row>
    <row r="111" spans="1:10" ht="27.75" customHeight="1">
      <c r="A111" s="12"/>
      <c r="B111" s="12"/>
      <c r="C111" s="12"/>
      <c r="D111" s="13"/>
      <c r="E111" s="13"/>
      <c r="F111" s="90" t="s">
        <v>105</v>
      </c>
      <c r="G111" s="91"/>
      <c r="H111" s="92"/>
      <c r="I111" s="41">
        <v>0</v>
      </c>
      <c r="J111" s="41">
        <v>53</v>
      </c>
    </row>
    <row r="112" spans="1:10" ht="15" customHeight="1">
      <c r="A112" s="10"/>
      <c r="B112" s="10"/>
      <c r="C112" s="10"/>
      <c r="D112" s="13"/>
      <c r="E112" s="13"/>
      <c r="F112" s="93" t="s">
        <v>97</v>
      </c>
      <c r="G112" s="94"/>
      <c r="H112" s="95"/>
      <c r="I112" s="17">
        <f>SUM(I108-I109+I110-I111)</f>
        <v>108097</v>
      </c>
      <c r="J112" s="17">
        <f>SUM(J108-J109+J110-J111)</f>
        <v>595517</v>
      </c>
    </row>
    <row r="113" spans="1:10" ht="19.5" customHeight="1">
      <c r="A113" s="10"/>
      <c r="B113" s="10"/>
      <c r="C113" s="10"/>
      <c r="D113" s="13"/>
      <c r="E113" s="13"/>
      <c r="F113" s="74" t="s">
        <v>98</v>
      </c>
      <c r="G113" s="75"/>
      <c r="H113" s="76"/>
      <c r="I113" s="17">
        <v>0</v>
      </c>
      <c r="J113" s="17">
        <v>11371</v>
      </c>
    </row>
    <row r="114" spans="1:10" ht="19.5" customHeight="1">
      <c r="A114" s="6"/>
      <c r="B114" s="6"/>
      <c r="C114" s="6"/>
      <c r="D114" s="10"/>
      <c r="E114" s="10"/>
      <c r="F114" s="74" t="s">
        <v>99</v>
      </c>
      <c r="G114" s="75"/>
      <c r="H114" s="76"/>
      <c r="I114" s="17">
        <v>108097</v>
      </c>
      <c r="J114" s="17">
        <v>584146</v>
      </c>
    </row>
    <row r="115" spans="1:10" ht="12.75" customHeight="1">
      <c r="A115" s="6"/>
      <c r="B115" s="6"/>
      <c r="C115" s="6"/>
      <c r="D115" s="10"/>
      <c r="E115" s="10"/>
      <c r="F115" s="77" t="s">
        <v>102</v>
      </c>
      <c r="G115" s="78"/>
      <c r="H115" s="79"/>
      <c r="I115" s="21">
        <f>SUM(I116:I117)</f>
        <v>22</v>
      </c>
      <c r="J115" s="17">
        <f>SUM(J116:J117)</f>
        <v>121</v>
      </c>
    </row>
    <row r="116" spans="1:10" ht="15" customHeight="1">
      <c r="A116" s="6"/>
      <c r="B116" s="6"/>
      <c r="C116" s="6"/>
      <c r="D116" s="10"/>
      <c r="E116" s="10"/>
      <c r="F116" s="87" t="s">
        <v>34</v>
      </c>
      <c r="G116" s="87"/>
      <c r="H116" s="87"/>
      <c r="I116" s="17">
        <v>22</v>
      </c>
      <c r="J116" s="17">
        <v>121</v>
      </c>
    </row>
    <row r="117" spans="1:10" ht="19.5" customHeight="1">
      <c r="A117" s="6"/>
      <c r="B117" s="6"/>
      <c r="C117" s="6"/>
      <c r="D117" s="10"/>
      <c r="E117" s="10"/>
      <c r="F117" s="87" t="s">
        <v>103</v>
      </c>
      <c r="G117" s="87"/>
      <c r="H117" s="87"/>
      <c r="I117" s="17">
        <v>0</v>
      </c>
      <c r="J117" s="17">
        <v>0</v>
      </c>
    </row>
    <row r="118" spans="1:10" ht="9" customHeight="1">
      <c r="A118" s="6"/>
      <c r="B118" s="6"/>
      <c r="C118" s="6"/>
      <c r="D118" s="10"/>
      <c r="E118" s="10"/>
      <c r="F118" s="15"/>
      <c r="G118" s="15"/>
      <c r="H118" s="15"/>
      <c r="I118" s="10"/>
      <c r="J118" s="10"/>
    </row>
    <row r="119" spans="1:10" ht="12.75">
      <c r="A119" s="88" t="s">
        <v>114</v>
      </c>
      <c r="B119" s="88"/>
      <c r="C119" s="88"/>
      <c r="D119" s="88"/>
      <c r="E119" s="88"/>
      <c r="F119" s="88"/>
      <c r="G119" s="88"/>
      <c r="H119" s="88"/>
      <c r="I119" s="88"/>
      <c r="J119" s="88"/>
    </row>
    <row r="120" ht="1.5" customHeight="1"/>
    <row r="121" spans="1:10" ht="10.5" customHeight="1">
      <c r="A121" s="53"/>
      <c r="B121" s="65"/>
      <c r="C121" s="68">
        <v>2005</v>
      </c>
      <c r="D121" s="69"/>
      <c r="E121" s="69"/>
      <c r="F121" s="70"/>
      <c r="G121" s="71">
        <v>2006</v>
      </c>
      <c r="H121" s="72"/>
      <c r="I121" s="72"/>
      <c r="J121" s="73"/>
    </row>
    <row r="122" spans="1:10" ht="29.25" customHeight="1">
      <c r="A122" s="66"/>
      <c r="B122" s="67"/>
      <c r="C122" s="14" t="s">
        <v>134</v>
      </c>
      <c r="D122" s="14" t="s">
        <v>72</v>
      </c>
      <c r="E122" s="14" t="s">
        <v>73</v>
      </c>
      <c r="F122" s="14" t="s">
        <v>74</v>
      </c>
      <c r="G122" s="14" t="s">
        <v>134</v>
      </c>
      <c r="H122" s="14" t="s">
        <v>72</v>
      </c>
      <c r="I122" s="14" t="s">
        <v>73</v>
      </c>
      <c r="J122" s="14" t="s">
        <v>74</v>
      </c>
    </row>
    <row r="123" spans="1:10" ht="12" customHeight="1">
      <c r="A123" s="56" t="s">
        <v>75</v>
      </c>
      <c r="B123" s="57"/>
      <c r="C123" s="26">
        <v>5820725</v>
      </c>
      <c r="D123" s="27">
        <v>67559</v>
      </c>
      <c r="E123" s="27">
        <v>0</v>
      </c>
      <c r="F123" s="28">
        <f>SUM(C123+D123-E123)</f>
        <v>5888284</v>
      </c>
      <c r="G123" s="28">
        <v>5821853</v>
      </c>
      <c r="H123" s="27">
        <v>0</v>
      </c>
      <c r="I123" s="27">
        <v>0</v>
      </c>
      <c r="J123" s="28">
        <f>SUM(G123+H123-I123)</f>
        <v>5821853</v>
      </c>
    </row>
    <row r="124" spans="1:10" ht="12" customHeight="1">
      <c r="A124" s="56" t="s">
        <v>76</v>
      </c>
      <c r="B124" s="57"/>
      <c r="C124" s="36">
        <v>156772</v>
      </c>
      <c r="D124" s="37">
        <v>0</v>
      </c>
      <c r="E124" s="37">
        <v>22699</v>
      </c>
      <c r="F124" s="38">
        <f aca="true" t="shared" si="0" ref="F124:F133">SUM(C124+D124-E124)</f>
        <v>134073</v>
      </c>
      <c r="G124" s="28">
        <v>130629</v>
      </c>
      <c r="H124" s="27">
        <v>285</v>
      </c>
      <c r="I124" s="27">
        <v>628</v>
      </c>
      <c r="J124" s="28">
        <f aca="true" t="shared" si="1" ref="J124:J133">SUM(G124+H124-I124)</f>
        <v>130286</v>
      </c>
    </row>
    <row r="125" spans="1:10" ht="12" customHeight="1">
      <c r="A125" s="56" t="s">
        <v>77</v>
      </c>
      <c r="B125" s="57"/>
      <c r="C125" s="25">
        <v>0</v>
      </c>
      <c r="D125" s="29">
        <v>0</v>
      </c>
      <c r="E125" s="29">
        <v>0</v>
      </c>
      <c r="F125" s="28">
        <f t="shared" si="0"/>
        <v>0</v>
      </c>
      <c r="G125" s="30">
        <v>0</v>
      </c>
      <c r="H125" s="29">
        <v>0</v>
      </c>
      <c r="I125" s="29">
        <v>0</v>
      </c>
      <c r="J125" s="28">
        <f t="shared" si="1"/>
        <v>0</v>
      </c>
    </row>
    <row r="126" spans="1:10" ht="12" customHeight="1">
      <c r="A126" s="56" t="s">
        <v>78</v>
      </c>
      <c r="B126" s="57"/>
      <c r="C126" s="25">
        <v>0</v>
      </c>
      <c r="D126" s="29">
        <v>39564</v>
      </c>
      <c r="E126" s="29">
        <v>0</v>
      </c>
      <c r="F126" s="28">
        <f t="shared" si="0"/>
        <v>39564</v>
      </c>
      <c r="G126" s="30">
        <v>39564</v>
      </c>
      <c r="H126" s="29">
        <v>0</v>
      </c>
      <c r="I126" s="29">
        <v>0</v>
      </c>
      <c r="J126" s="28">
        <f t="shared" si="1"/>
        <v>39564</v>
      </c>
    </row>
    <row r="127" spans="1:10" ht="12" customHeight="1">
      <c r="A127" s="56" t="s">
        <v>79</v>
      </c>
      <c r="B127" s="57"/>
      <c r="C127" s="23">
        <v>465292</v>
      </c>
      <c r="D127" s="29">
        <v>3610</v>
      </c>
      <c r="E127" s="29">
        <v>792</v>
      </c>
      <c r="F127" s="28">
        <f t="shared" si="0"/>
        <v>468110</v>
      </c>
      <c r="G127" s="30">
        <v>488181</v>
      </c>
      <c r="H127" s="29">
        <v>145959</v>
      </c>
      <c r="I127" s="29">
        <v>1981</v>
      </c>
      <c r="J127" s="28">
        <f t="shared" si="1"/>
        <v>632159</v>
      </c>
    </row>
    <row r="128" spans="1:10" ht="12" customHeight="1">
      <c r="A128" s="56" t="s">
        <v>84</v>
      </c>
      <c r="B128" s="57"/>
      <c r="C128" s="23">
        <v>21452</v>
      </c>
      <c r="D128" s="29">
        <v>0</v>
      </c>
      <c r="E128" s="29">
        <v>6421</v>
      </c>
      <c r="F128" s="28">
        <f t="shared" si="0"/>
        <v>15031</v>
      </c>
      <c r="G128" s="30">
        <v>15031</v>
      </c>
      <c r="H128" s="29">
        <v>260220</v>
      </c>
      <c r="I128" s="29">
        <v>77725</v>
      </c>
      <c r="J128" s="28">
        <f t="shared" si="1"/>
        <v>197526</v>
      </c>
    </row>
    <row r="129" spans="1:10" ht="12" customHeight="1">
      <c r="A129" s="56" t="s">
        <v>80</v>
      </c>
      <c r="B129" s="57"/>
      <c r="C129" s="23">
        <v>1289164</v>
      </c>
      <c r="D129" s="29">
        <v>108097</v>
      </c>
      <c r="E129" s="29">
        <v>595513</v>
      </c>
      <c r="F129" s="28">
        <f t="shared" si="0"/>
        <v>801748</v>
      </c>
      <c r="G129" s="30">
        <v>1117200</v>
      </c>
      <c r="H129" s="29">
        <v>660789</v>
      </c>
      <c r="I129" s="29">
        <v>260220</v>
      </c>
      <c r="J129" s="28">
        <f t="shared" si="1"/>
        <v>1517769</v>
      </c>
    </row>
    <row r="130" spans="1:10" ht="12" customHeight="1">
      <c r="A130" s="56" t="s">
        <v>81</v>
      </c>
      <c r="B130" s="57"/>
      <c r="C130" s="23">
        <v>400496</v>
      </c>
      <c r="D130" s="29">
        <v>0</v>
      </c>
      <c r="E130" s="29">
        <v>400496</v>
      </c>
      <c r="F130" s="28">
        <f t="shared" si="0"/>
        <v>0</v>
      </c>
      <c r="G130" s="30">
        <v>0</v>
      </c>
      <c r="H130" s="29">
        <v>0</v>
      </c>
      <c r="I130" s="29">
        <v>0</v>
      </c>
      <c r="J130" s="28">
        <f t="shared" si="1"/>
        <v>0</v>
      </c>
    </row>
    <row r="131" spans="1:10" ht="12" customHeight="1">
      <c r="A131" s="81" t="s">
        <v>82</v>
      </c>
      <c r="B131" s="82"/>
      <c r="C131" s="23">
        <v>39241</v>
      </c>
      <c r="D131" s="29">
        <v>0</v>
      </c>
      <c r="E131" s="29">
        <v>39241</v>
      </c>
      <c r="F131" s="28">
        <f t="shared" si="0"/>
        <v>0</v>
      </c>
      <c r="G131" s="30">
        <v>0</v>
      </c>
      <c r="H131" s="29">
        <v>0</v>
      </c>
      <c r="I131" s="29">
        <v>0</v>
      </c>
      <c r="J131" s="28">
        <f t="shared" si="1"/>
        <v>0</v>
      </c>
    </row>
    <row r="132" spans="1:10" ht="12" customHeight="1">
      <c r="A132" s="81" t="s">
        <v>83</v>
      </c>
      <c r="B132" s="82"/>
      <c r="C132" s="23">
        <f>SUM(C123+C124+C125+C126+C127+C128+C129-C130-C131)</f>
        <v>7313668</v>
      </c>
      <c r="D132" s="23">
        <f>SUM(D123+D124+D125+D126+D127+D128+D129-D130-D131)</f>
        <v>218830</v>
      </c>
      <c r="E132" s="23">
        <f>SUM(E123+E124+E125+E126+E127+E128+E129-E130-E131)</f>
        <v>185688</v>
      </c>
      <c r="F132" s="24">
        <f t="shared" si="0"/>
        <v>7346810</v>
      </c>
      <c r="G132" s="25">
        <f>SUM(G123:G131)</f>
        <v>7612458</v>
      </c>
      <c r="H132" s="25">
        <f>SUM(H123:H131)</f>
        <v>1067253</v>
      </c>
      <c r="I132" s="25">
        <f>SUM(I123:I131)</f>
        <v>340554</v>
      </c>
      <c r="J132" s="24">
        <f t="shared" si="1"/>
        <v>8339157</v>
      </c>
    </row>
    <row r="133" spans="1:10" ht="12" customHeight="1">
      <c r="A133" s="83" t="s">
        <v>101</v>
      </c>
      <c r="B133" s="83"/>
      <c r="C133" s="19">
        <v>0</v>
      </c>
      <c r="D133" s="19">
        <v>0</v>
      </c>
      <c r="E133" s="19">
        <v>0</v>
      </c>
      <c r="F133" s="22">
        <f t="shared" si="0"/>
        <v>0</v>
      </c>
      <c r="G133" s="19">
        <v>0</v>
      </c>
      <c r="H133" s="19">
        <v>0</v>
      </c>
      <c r="I133" s="19">
        <v>0</v>
      </c>
      <c r="J133" s="22">
        <f t="shared" si="1"/>
        <v>0</v>
      </c>
    </row>
    <row r="134" spans="1:10" ht="15" customHeight="1">
      <c r="A134" s="51" t="s">
        <v>126</v>
      </c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1:10" ht="12.75" customHeight="1">
      <c r="A135" s="84" t="s">
        <v>125</v>
      </c>
      <c r="B135" s="84"/>
      <c r="C135" s="84"/>
      <c r="D135" s="84"/>
      <c r="E135" s="84"/>
      <c r="F135" s="84"/>
      <c r="G135" s="84"/>
      <c r="H135" s="84"/>
      <c r="I135" s="84"/>
      <c r="J135" s="84"/>
    </row>
    <row r="136" spans="1:10" ht="4.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1" ht="20.25" customHeight="1">
      <c r="A137" s="85" t="s">
        <v>100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46"/>
    </row>
    <row r="138" spans="1:10" ht="17.25" customHeight="1">
      <c r="A138" s="62" t="s">
        <v>129</v>
      </c>
      <c r="B138" s="62"/>
      <c r="C138" s="62"/>
      <c r="D138" s="62"/>
      <c r="E138" s="62"/>
      <c r="F138" s="62"/>
      <c r="G138" s="62"/>
      <c r="H138" s="62"/>
      <c r="I138" s="62"/>
      <c r="J138" s="62"/>
    </row>
    <row r="139" spans="1:10" ht="10.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</row>
    <row r="140" spans="1:10" ht="4.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</row>
    <row r="141" spans="1:10" ht="12.75">
      <c r="A141" s="59" t="s">
        <v>130</v>
      </c>
      <c r="B141" s="60"/>
      <c r="C141" s="60"/>
      <c r="D141" s="60"/>
      <c r="E141" s="60"/>
      <c r="F141" s="60"/>
      <c r="G141" s="60"/>
      <c r="H141" s="60"/>
      <c r="I141" s="60"/>
      <c r="J141" s="60"/>
    </row>
    <row r="142" spans="1:10" ht="12.75">
      <c r="A142" s="61" t="s">
        <v>128</v>
      </c>
      <c r="B142" s="61"/>
      <c r="C142" s="61"/>
      <c r="D142" s="61"/>
      <c r="E142" s="61"/>
      <c r="F142" s="61"/>
      <c r="G142" s="61"/>
      <c r="H142" s="61"/>
      <c r="I142" s="61"/>
      <c r="J142" s="61"/>
    </row>
    <row r="143" spans="8:10" ht="12.75">
      <c r="H143" s="58" t="s">
        <v>110</v>
      </c>
      <c r="I143" s="58"/>
      <c r="J143" s="58"/>
    </row>
    <row r="144" spans="8:10" ht="12.75">
      <c r="H144" s="80" t="s">
        <v>111</v>
      </c>
      <c r="I144" s="80"/>
      <c r="J144" s="80"/>
    </row>
  </sheetData>
  <mergeCells count="149">
    <mergeCell ref="A6:J6"/>
    <mergeCell ref="A7:B7"/>
    <mergeCell ref="C7:F7"/>
    <mergeCell ref="G7:H7"/>
    <mergeCell ref="I7:J7"/>
    <mergeCell ref="C8:F8"/>
    <mergeCell ref="G8:H8"/>
    <mergeCell ref="I8:J8"/>
    <mergeCell ref="A50:J50"/>
    <mergeCell ref="A8:B8"/>
    <mergeCell ref="H49:J49"/>
    <mergeCell ref="A52:J52"/>
    <mergeCell ref="A53:C53"/>
    <mergeCell ref="F53:H53"/>
    <mergeCell ref="A54:C54"/>
    <mergeCell ref="F54:H54"/>
    <mergeCell ref="A55:C55"/>
    <mergeCell ref="F55:H55"/>
    <mergeCell ref="A56:C56"/>
    <mergeCell ref="F56:H56"/>
    <mergeCell ref="A57:C57"/>
    <mergeCell ref="F57:H57"/>
    <mergeCell ref="A58:C58"/>
    <mergeCell ref="F58:H58"/>
    <mergeCell ref="A59:C59"/>
    <mergeCell ref="F59:H59"/>
    <mergeCell ref="A60:C60"/>
    <mergeCell ref="F60:H60"/>
    <mergeCell ref="A61:C61"/>
    <mergeCell ref="F61:H61"/>
    <mergeCell ref="A62:C62"/>
    <mergeCell ref="F62:H63"/>
    <mergeCell ref="I62:I63"/>
    <mergeCell ref="J62:J63"/>
    <mergeCell ref="A63:C63"/>
    <mergeCell ref="A64:C64"/>
    <mergeCell ref="F64:H64"/>
    <mergeCell ref="A65:C65"/>
    <mergeCell ref="F65:H65"/>
    <mergeCell ref="A66:C66"/>
    <mergeCell ref="F66:H66"/>
    <mergeCell ref="F72:H72"/>
    <mergeCell ref="A67:C67"/>
    <mergeCell ref="F67:H67"/>
    <mergeCell ref="A68:C68"/>
    <mergeCell ref="F68:H68"/>
    <mergeCell ref="F77:H77"/>
    <mergeCell ref="F78:H78"/>
    <mergeCell ref="A47:J47"/>
    <mergeCell ref="F73:H73"/>
    <mergeCell ref="F74:H74"/>
    <mergeCell ref="F75:H75"/>
    <mergeCell ref="F76:H76"/>
    <mergeCell ref="F69:H69"/>
    <mergeCell ref="F70:H70"/>
    <mergeCell ref="F71:H71"/>
    <mergeCell ref="A79:E80"/>
    <mergeCell ref="F79:J80"/>
    <mergeCell ref="I81:I82"/>
    <mergeCell ref="J81:J82"/>
    <mergeCell ref="F83:H83"/>
    <mergeCell ref="A84:C84"/>
    <mergeCell ref="F84:H84"/>
    <mergeCell ref="A81:C83"/>
    <mergeCell ref="D81:D83"/>
    <mergeCell ref="E81:E83"/>
    <mergeCell ref="F81:H82"/>
    <mergeCell ref="A85:C85"/>
    <mergeCell ref="F85:H85"/>
    <mergeCell ref="A86:C86"/>
    <mergeCell ref="F86:H86"/>
    <mergeCell ref="A87:C88"/>
    <mergeCell ref="D87:D88"/>
    <mergeCell ref="E87:E88"/>
    <mergeCell ref="F87:H87"/>
    <mergeCell ref="F88:H88"/>
    <mergeCell ref="A89:C89"/>
    <mergeCell ref="F89:H89"/>
    <mergeCell ref="A90:C90"/>
    <mergeCell ref="F90:H90"/>
    <mergeCell ref="A91:C91"/>
    <mergeCell ref="F91:H91"/>
    <mergeCell ref="A92:C92"/>
    <mergeCell ref="F92:H92"/>
    <mergeCell ref="A93:C93"/>
    <mergeCell ref="F93:H93"/>
    <mergeCell ref="A94:C94"/>
    <mergeCell ref="F94:H94"/>
    <mergeCell ref="A95:C95"/>
    <mergeCell ref="F95:H95"/>
    <mergeCell ref="A96:C96"/>
    <mergeCell ref="F96:H96"/>
    <mergeCell ref="A97:C97"/>
    <mergeCell ref="F97:H97"/>
    <mergeCell ref="A98:C98"/>
    <mergeCell ref="F98:H98"/>
    <mergeCell ref="A99:C100"/>
    <mergeCell ref="D99:D100"/>
    <mergeCell ref="E99:E100"/>
    <mergeCell ref="F99:H99"/>
    <mergeCell ref="F100:H100"/>
    <mergeCell ref="A101:C102"/>
    <mergeCell ref="D101:D102"/>
    <mergeCell ref="E101:E102"/>
    <mergeCell ref="F101:H101"/>
    <mergeCell ref="F102:H102"/>
    <mergeCell ref="A103:C104"/>
    <mergeCell ref="D103:D104"/>
    <mergeCell ref="E103:E104"/>
    <mergeCell ref="F103:H103"/>
    <mergeCell ref="F104:H104"/>
    <mergeCell ref="F105:H105"/>
    <mergeCell ref="F106:H106"/>
    <mergeCell ref="F107:H107"/>
    <mergeCell ref="F108:H108"/>
    <mergeCell ref="F116:H116"/>
    <mergeCell ref="F117:H117"/>
    <mergeCell ref="A119:J119"/>
    <mergeCell ref="F109:H109"/>
    <mergeCell ref="F110:H110"/>
    <mergeCell ref="F111:H111"/>
    <mergeCell ref="F112:H112"/>
    <mergeCell ref="H144:J144"/>
    <mergeCell ref="A127:B127"/>
    <mergeCell ref="A128:B128"/>
    <mergeCell ref="A129:B129"/>
    <mergeCell ref="A130:B130"/>
    <mergeCell ref="A131:B131"/>
    <mergeCell ref="A132:B132"/>
    <mergeCell ref="A133:B133"/>
    <mergeCell ref="A135:J135"/>
    <mergeCell ref="A137:J137"/>
    <mergeCell ref="A3:J3"/>
    <mergeCell ref="A4:J4"/>
    <mergeCell ref="A1:J1"/>
    <mergeCell ref="A123:B123"/>
    <mergeCell ref="A121:B122"/>
    <mergeCell ref="C121:F121"/>
    <mergeCell ref="G121:J121"/>
    <mergeCell ref="F113:H113"/>
    <mergeCell ref="F114:H114"/>
    <mergeCell ref="F115:H115"/>
    <mergeCell ref="A124:B124"/>
    <mergeCell ref="A125:B125"/>
    <mergeCell ref="A126:B126"/>
    <mergeCell ref="H143:J143"/>
    <mergeCell ref="A141:J141"/>
    <mergeCell ref="A142:J142"/>
    <mergeCell ref="A138:J139"/>
  </mergeCells>
  <printOptions horizontalCentered="1"/>
  <pageMargins left="0.7480314960629921" right="0.7480314960629921" top="0.24" bottom="0.29" header="0.22" footer="0.32"/>
  <pageSetup horizontalDpi="300" verticalDpi="300" orientation="portrait" paperSize="9" scale="80" r:id="rId3"/>
  <legacyDrawing r:id="rId2"/>
  <oleObjects>
    <oleObject progId="Word.Document.8" shapeId="14597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Olivera Bugarinovic</cp:lastModifiedBy>
  <cp:lastPrinted>2007-06-21T10:35:27Z</cp:lastPrinted>
  <dcterms:created xsi:type="dcterms:W3CDTF">2007-02-12T13:02:25Z</dcterms:created>
  <dcterms:modified xsi:type="dcterms:W3CDTF">2007-06-22T13:12:14Z</dcterms:modified>
  <cp:category/>
  <cp:version/>
  <cp:contentType/>
  <cp:contentStatus/>
</cp:coreProperties>
</file>