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Izvod iz fin.izv.06." sheetId="1" r:id="rId1"/>
  </sheets>
  <definedNames/>
  <calcPr fullCalcOnLoad="1"/>
</workbook>
</file>

<file path=xl/sharedStrings.xml><?xml version="1.0" encoding="utf-8"?>
<sst xmlns="http://schemas.openxmlformats.org/spreadsheetml/2006/main" count="119" uniqueCount="107">
  <si>
    <t>Увид у финансијске извештаје и извештаје ревизора може да се изврши у Центру за односе са акционарима у улици Македонска 31/III, сваког радног дана у времену од 10.00 до 14.00 часова.</t>
  </si>
  <si>
    <t>I ОСНОВНИ ПОДАЦИ</t>
  </si>
  <si>
    <t>1. скраћени назив:</t>
  </si>
  <si>
    <t>3. матични број:</t>
  </si>
  <si>
    <t>2. адреса:</t>
  </si>
  <si>
    <t>4. ПИБ:</t>
  </si>
  <si>
    <t>II ФИНАНСИЈСКИ ИЗВЕШТАЈИ</t>
  </si>
  <si>
    <t>БИЛАНС СТАЊА (у 000 дин)</t>
  </si>
  <si>
    <t>АКТИВА</t>
  </si>
  <si>
    <t>2005.</t>
  </si>
  <si>
    <t>2006.</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</si>
  <si>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</si>
  <si>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</si>
  <si>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</si>
  <si>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</si>
  <si>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</si>
  <si>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</si>
  <si>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</si>
  <si>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</si>
  <si>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</si>
  <si>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</si>
  <si>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</si>
  <si>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</si>
  <si>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</si>
  <si>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</si>
  <si>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</si>
  <si>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</si>
  <si>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</si>
  <si>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</si>
  <si>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</si>
  <si>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</si>
  <si>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</si>
  <si>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</si>
  <si>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</si>
  <si>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</si>
  <si>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</si>
  <si>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</si>
  <si>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</si>
  <si>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</si>
  <si>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</si>
  <si>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</si>
  <si>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</si>
  <si>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</si>
  <si>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</si>
  <si>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</si>
  <si>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</si>
  <si>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</si>
  <si>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</si>
  <si>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</si>
  <si>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</si>
  <si>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</si>
  <si>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</si>
  <si>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</si>
  <si>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</si>
  <si>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</si>
  <si>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</si>
  <si>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</si>
  <si>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</si>
  <si>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</si>
  <si>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</si>
  <si>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</si>
  <si>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</si>
  <si>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А. ТОКОВИ ГОТОВИНЕ ИЗ
ПОСЛОВНИХ АКТИВНОСТИ</t>
  </si>
  <si>
    <t>ИЗВОД ИЗ ФИНАНСИЈСКИХ ИЗВЕШТАЈА ЗА 2006. ГОДИНУ</t>
  </si>
  <si>
    <t>IV Некретнине, постројења, опрема и биолошка средства</t>
  </si>
  <si>
    <t>V Нераспоређени добитак</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</si>
  <si>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</si>
  <si>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</si>
  <si>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</si>
  <si>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</si>
  <si>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</si>
  <si>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</si>
  <si>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</si>
  <si>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</si>
  <si>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</si>
  <si>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</si>
  <si>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</si>
  <si>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</si>
  <si>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</si>
  <si>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</si>
  <si>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</si>
  <si>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</si>
  <si>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</si>
  <si>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</si>
  <si>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</si>
  <si>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</si>
  <si>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</si>
  <si>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</si>
  <si>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</si>
  <si>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</si>
  <si>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</si>
  <si>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</si>
  <si>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</si>
  <si>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</si>
  <si>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</si>
  <si>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</si>
  <si>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</si>
  <si>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</si>
  <si>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Политика а.д.</t>
  </si>
  <si>
    <t>Цетињска 1</t>
  </si>
  <si>
    <t>07021747</t>
  </si>
  <si>
    <t>Политика а.д., Цетињска 1</t>
  </si>
  <si>
    <t>Зоран Вацић</t>
  </si>
  <si>
    <t>II Стална средства нaмењена продаји и средства пословања које се обуставља</t>
  </si>
  <si>
    <t>Значајних промена правног и финансијског положаја на тржишту није било.</t>
  </si>
  <si>
    <t>Генерални директор "Политиек" а.д.</t>
  </si>
  <si>
    <r>
      <t>III ЗАКЉУЧНО МИШЉЕЊЕ РЕВИЗОРА ФОКУС ТЕАМ РЕВИЗИЈА О ФИНАНСИЈСКИМ ИЗВЕШТАЈИМА:</t>
    </r>
    <r>
      <rPr>
        <b/>
        <sz val="10"/>
        <rFont val="Arial"/>
        <family val="2"/>
      </rPr>
      <t xml:space="preserve">
</t>
    </r>
    <r>
      <rPr>
        <sz val="8"/>
        <rFont val="Arial"/>
        <family val="2"/>
      </rPr>
      <t>Као што је изнето у Напомени 16, краткорочни финансијски пласмани на дан 31. децембра 2006. године</t>
    </r>
    <r>
      <rPr>
        <b/>
        <sz val="8"/>
        <rFont val="Arial"/>
        <family val="2"/>
      </rPr>
      <t xml:space="preserve"> </t>
    </r>
    <r>
      <rPr>
        <sz val="8"/>
        <rFont val="Arial"/>
        <family val="2"/>
      </rPr>
      <t xml:space="preserve">  у износу од 65,508 хиљада динара (ЕУР 750,943) се односе на </t>
    </r>
    <r>
      <rPr>
        <sz val="8"/>
        <rFont val="Arial"/>
        <family val="0"/>
      </rPr>
      <t xml:space="preserve">потраживања "Политике" АД од зависног предузећа "РТВ Политика" доо, Београд за преузету обавезу коју је зависно предузеће "РТВ Политика" доо, Београд имало према Коамерцијалној банци ад, Београд по основу примљеног краткорочног кредита у 2002. години. због немогућности измирења обавезе од стране РТВ "Политика" доо, Београд, "Поалитика" а.д.Беогад је преузела обавезу према Комерцијалној банци ад, Београд на основу Уговора о преузимању дуга  закљученог 1. јуна 2006. године. РТ  "Политика" доо, Београд, се овим Уговором обавезала да ће наведени износ накнадити када се за то стекну услови.
Имајући у виду тешко финансијско стањеу коме се налази "РТВ Политика" доо, Београд постоји велика неизвестност у погледу
могућности измирења обавезе "РТВ Политике" према "Политици" а.д., што је могло да има за последицу индиректан отпис 
наведеног потраживања на терет расхода у билансу успеха Предузећа. Тиме би краткорочна потраживања у билансу стања 
Предузећа била више исказана за износ од 65,508 хиљада динара док би за исти износ били подцењени финансијски расходи  
у билансу успеха. Предузеће није извршило исправку вредности наведеног потраживања  јер је сматрало да процену 
наплативости  истог треба оставити за наредни обрачунски период.
По нашем мишљењу, осим за евентуалне ефектре наведене у претходном пасусу, приложени финансијски извештаји
приказују истинито и објективно, по свим материјално значајним питањима, стање имовине, капитала и обавеза 
Предузећа на дан 31.децембра 2006. године и резултате пословања за годину која се завршава на тај дан у складу
 са рачуноводственим прописима Републике Србије.
</t>
    </r>
  </si>
</sst>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12">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s>
  <fills count="2">
    <fill>
      <patternFill/>
    </fill>
    <fill>
      <patternFill patternType="gray125"/>
    </fill>
  </fills>
  <borders count="14">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 xfId="0" applyFont="1" applyBorder="1" applyAlignment="1">
      <alignment horizontal="left"/>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2" xfId="0" applyFont="1" applyFill="1" applyBorder="1" applyAlignment="1">
      <alignment horizontal="center" vertical="center"/>
    </xf>
    <xf numFmtId="0" fontId="1" fillId="0" borderId="0" xfId="0" applyFont="1" applyAlignment="1">
      <alignment horizontal="justify" vertical="center"/>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horizontal="left"/>
    </xf>
    <xf numFmtId="0" fontId="1" fillId="0" borderId="0" xfId="0" applyFont="1" applyBorder="1" applyAlignment="1">
      <alignmen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7" fillId="0" borderId="2" xfId="0" applyFont="1" applyBorder="1" applyAlignment="1">
      <alignment horizontal="center" vertical="top" wrapText="1"/>
    </xf>
    <xf numFmtId="0" fontId="7" fillId="0" borderId="0" xfId="0" applyFont="1" applyBorder="1" applyAlignment="1">
      <alignment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3" fontId="1" fillId="0" borderId="2" xfId="0" applyNumberFormat="1" applyFont="1" applyBorder="1" applyAlignment="1">
      <alignment horizontal="right" vertical="center"/>
    </xf>
    <xf numFmtId="3" fontId="1" fillId="0" borderId="2" xfId="0" applyNumberFormat="1" applyFont="1" applyBorder="1" applyAlignment="1">
      <alignment vertical="center"/>
    </xf>
    <xf numFmtId="3" fontId="1" fillId="0" borderId="2" xfId="0" applyNumberFormat="1" applyFont="1" applyBorder="1" applyAlignment="1">
      <alignment/>
    </xf>
    <xf numFmtId="3" fontId="6" fillId="0" borderId="2" xfId="0" applyNumberFormat="1" applyFont="1" applyBorder="1" applyAlignment="1">
      <alignment vertical="center"/>
    </xf>
    <xf numFmtId="3" fontId="6" fillId="0" borderId="2" xfId="0" applyNumberFormat="1" applyFont="1" applyBorder="1" applyAlignment="1">
      <alignment horizontal="right" vertical="center"/>
    </xf>
    <xf numFmtId="3" fontId="1" fillId="0" borderId="2" xfId="0" applyNumberFormat="1" applyFont="1" applyBorder="1" applyAlignment="1">
      <alignment horizontal="right" vertical="center"/>
    </xf>
    <xf numFmtId="3" fontId="1" fillId="0" borderId="2" xfId="0" applyNumberFormat="1" applyFont="1" applyBorder="1" applyAlignment="1">
      <alignment horizontal="right" vertical="center" wrapText="1"/>
    </xf>
    <xf numFmtId="0" fontId="7" fillId="0" borderId="2" xfId="0" applyFont="1" applyBorder="1" applyAlignment="1">
      <alignment horizontal="left" vertical="center" wrapText="1"/>
    </xf>
    <xf numFmtId="0" fontId="7" fillId="0" borderId="2" xfId="0" applyFont="1" applyBorder="1" applyAlignment="1">
      <alignment horizontal="left" vertical="center" wrapText="1"/>
    </xf>
    <xf numFmtId="0" fontId="0" fillId="0" borderId="2" xfId="0" applyBorder="1" applyAlignment="1">
      <alignment/>
    </xf>
    <xf numFmtId="0" fontId="5" fillId="0" borderId="0" xfId="0" applyFont="1" applyBorder="1" applyAlignment="1">
      <alignment vertical="center"/>
    </xf>
    <xf numFmtId="0" fontId="7" fillId="0" borderId="7" xfId="0" applyFont="1" applyBorder="1" applyAlignment="1">
      <alignment horizontal="center" vertical="top" wrapText="1"/>
    </xf>
    <xf numFmtId="0" fontId="7" fillId="0" borderId="8" xfId="0" applyFont="1" applyBorder="1" applyAlignment="1">
      <alignment horizontal="left" vertical="center" wrapText="1"/>
    </xf>
    <xf numFmtId="3" fontId="1" fillId="0" borderId="8" xfId="0" applyNumberFormat="1" applyFont="1" applyBorder="1" applyAlignment="1">
      <alignment horizontal="right" vertical="center"/>
    </xf>
    <xf numFmtId="3" fontId="1" fillId="0" borderId="8" xfId="0" applyNumberFormat="1" applyFont="1" applyBorder="1" applyAlignment="1">
      <alignment horizontal="right" vertical="center" wrapText="1"/>
    </xf>
    <xf numFmtId="0" fontId="7" fillId="0" borderId="0" xfId="0" applyFont="1" applyBorder="1" applyAlignment="1">
      <alignment vertical="top" wrapText="1"/>
    </xf>
    <xf numFmtId="0" fontId="0" fillId="0" borderId="9" xfId="0" applyBorder="1" applyAlignment="1">
      <alignment/>
    </xf>
    <xf numFmtId="0" fontId="7" fillId="0" borderId="10" xfId="0" applyFont="1" applyBorder="1" applyAlignment="1">
      <alignment horizontal="center" vertical="top" wrapText="1"/>
    </xf>
    <xf numFmtId="0" fontId="0" fillId="0" borderId="0" xfId="0" applyAlignment="1">
      <alignment horizontal="center"/>
    </xf>
    <xf numFmtId="0" fontId="7" fillId="0" borderId="0" xfId="0" applyFont="1" applyBorder="1" applyAlignment="1">
      <alignment horizontal="left" vertical="top" wrapText="1"/>
    </xf>
    <xf numFmtId="0" fontId="5" fillId="0" borderId="0" xfId="0" applyFont="1" applyBorder="1" applyAlignment="1">
      <alignment horizontal="center"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vertical="center" wrapText="1"/>
    </xf>
    <xf numFmtId="0" fontId="1" fillId="0" borderId="2" xfId="0" applyFont="1" applyFill="1" applyBorder="1" applyAlignment="1">
      <alignment vertical="center"/>
    </xf>
    <xf numFmtId="0" fontId="1" fillId="0" borderId="2" xfId="0" applyFont="1" applyBorder="1" applyAlignment="1">
      <alignment vertical="center"/>
    </xf>
    <xf numFmtId="3" fontId="6" fillId="0" borderId="2" xfId="0" applyNumberFormat="1" applyFont="1" applyBorder="1" applyAlignment="1">
      <alignment vertical="center"/>
    </xf>
    <xf numFmtId="3" fontId="1" fillId="0" borderId="2" xfId="0" applyNumberFormat="1" applyFont="1" applyBorder="1" applyAlignment="1">
      <alignment vertical="center"/>
    </xf>
    <xf numFmtId="0" fontId="11" fillId="0" borderId="0" xfId="0" applyFont="1" applyAlignment="1">
      <alignment horizontal="justify" vertical="center" wrapText="1"/>
    </xf>
    <xf numFmtId="0" fontId="1" fillId="0" borderId="0" xfId="0" applyFont="1" applyAlignment="1">
      <alignment horizontal="center"/>
    </xf>
    <xf numFmtId="0" fontId="2" fillId="0" borderId="0" xfId="0" applyFont="1" applyBorder="1" applyAlignment="1">
      <alignment horizontal="left" wrapText="1"/>
    </xf>
    <xf numFmtId="0" fontId="2" fillId="0" borderId="0" xfId="0" applyFont="1" applyBorder="1" applyAlignment="1">
      <alignment horizontal="left"/>
    </xf>
    <xf numFmtId="0" fontId="1" fillId="0" borderId="0" xfId="0" applyFont="1" applyBorder="1" applyAlignment="1">
      <alignment vertical="center" wrapText="1"/>
    </xf>
    <xf numFmtId="0" fontId="11" fillId="0" borderId="0" xfId="0" applyFont="1" applyBorder="1" applyAlignment="1">
      <alignment vertical="center"/>
    </xf>
    <xf numFmtId="0" fontId="11" fillId="0" borderId="0" xfId="0" applyFont="1" applyBorder="1" applyAlignment="1">
      <alignment horizontal="justify" vertical="center" wrapText="1"/>
    </xf>
    <xf numFmtId="0" fontId="11" fillId="0" borderId="0" xfId="0" applyFont="1" applyBorder="1" applyAlignment="1">
      <alignment horizontal="justify" vertical="center"/>
    </xf>
    <xf numFmtId="0" fontId="3" fillId="0" borderId="0" xfId="0" applyFont="1" applyAlignment="1">
      <alignment horizontal="center"/>
    </xf>
    <xf numFmtId="0" fontId="8" fillId="0" borderId="0" xfId="0" applyFont="1" applyAlignment="1">
      <alignment horizontal="center"/>
    </xf>
    <xf numFmtId="0" fontId="3" fillId="0" borderId="2" xfId="0" applyFont="1" applyBorder="1" applyAlignment="1">
      <alignment vertical="center" wrapText="1"/>
    </xf>
    <xf numFmtId="3" fontId="1" fillId="0" borderId="2" xfId="0" applyNumberFormat="1" applyFont="1" applyBorder="1" applyAlignment="1">
      <alignment horizontal="right" vertical="center"/>
    </xf>
    <xf numFmtId="0" fontId="1" fillId="0" borderId="0" xfId="0" applyFont="1" applyBorder="1" applyAlignment="1">
      <alignment horizontal="justify" vertical="center" wrapText="1"/>
    </xf>
    <xf numFmtId="0" fontId="1" fillId="0" borderId="0" xfId="0" applyFont="1" applyBorder="1" applyAlignment="1">
      <alignment horizontal="justify" vertical="center"/>
    </xf>
    <xf numFmtId="0" fontId="4" fillId="0" borderId="0" xfId="0" applyFont="1" applyBorder="1" applyAlignment="1">
      <alignment horizontal="left" vertical="center" wrapText="1"/>
    </xf>
    <xf numFmtId="0" fontId="0" fillId="0" borderId="0" xfId="0" applyBorder="1" applyAlignment="1">
      <alignment horizontal="left" vertical="center"/>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7" fillId="0" borderId="2" xfId="0" applyFont="1" applyBorder="1" applyAlignment="1">
      <alignment horizontal="center" vertical="top" wrapText="1"/>
    </xf>
    <xf numFmtId="0" fontId="5"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1" fillId="0" borderId="2" xfId="0" applyFont="1" applyBorder="1" applyAlignment="1">
      <alignment vertical="center" wrapText="1"/>
    </xf>
    <xf numFmtId="0" fontId="3" fillId="0" borderId="2" xfId="0" applyFont="1" applyBorder="1" applyAlignment="1">
      <alignment horizontal="left"/>
    </xf>
    <xf numFmtId="0" fontId="0" fillId="0" borderId="2"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3" xfId="0" applyFont="1" applyBorder="1" applyAlignment="1">
      <alignment horizontal="center"/>
    </xf>
    <xf numFmtId="0" fontId="3" fillId="0" borderId="2" xfId="0" applyFont="1" applyBorder="1" applyAlignment="1">
      <alignment horizontal="left" vertical="center" wrapText="1"/>
    </xf>
    <xf numFmtId="0" fontId="1" fillId="0" borderId="2" xfId="0" applyFont="1" applyFill="1" applyBorder="1" applyAlignment="1">
      <alignment horizontal="center" vertical="center"/>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7" xfId="0" applyFont="1" applyBorder="1" applyAlignment="1">
      <alignment vertical="center" wrapText="1"/>
    </xf>
    <xf numFmtId="0" fontId="1" fillId="0" borderId="2" xfId="0" applyFont="1" applyBorder="1" applyAlignment="1">
      <alignment vertical="center"/>
    </xf>
    <xf numFmtId="0" fontId="0" fillId="0" borderId="2" xfId="0" applyBorder="1" applyAlignment="1">
      <alignment/>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7" xfId="0" applyFont="1" applyBorder="1" applyAlignment="1">
      <alignment horizontal="left" vertical="center"/>
    </xf>
    <xf numFmtId="0" fontId="4" fillId="0" borderId="0" xfId="0" applyFont="1" applyBorder="1" applyAlignment="1">
      <alignment horizontal="left"/>
    </xf>
    <xf numFmtId="0" fontId="3" fillId="0" borderId="2" xfId="0" applyFont="1" applyBorder="1" applyAlignment="1">
      <alignment horizontal="center" vertical="center"/>
    </xf>
    <xf numFmtId="49" fontId="1" fillId="0" borderId="2" xfId="0" applyNumberFormat="1" applyFont="1" applyBorder="1" applyAlignment="1">
      <alignment horizontal="center"/>
    </xf>
    <xf numFmtId="0" fontId="1" fillId="0" borderId="2" xfId="0" applyFont="1" applyBorder="1" applyAlignment="1">
      <alignment horizontal="left"/>
    </xf>
    <xf numFmtId="0" fontId="1" fillId="0" borderId="11" xfId="0" applyFont="1" applyBorder="1" applyAlignment="1">
      <alignment horizontal="center"/>
    </xf>
    <xf numFmtId="0" fontId="1" fillId="0" borderId="12" xfId="0" applyFont="1" applyBorder="1" applyAlignment="1">
      <alignment horizontal="center"/>
    </xf>
    <xf numFmtId="0" fontId="1" fillId="0" borderId="7"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justify" vertical="center" wrapText="1"/>
    </xf>
    <xf numFmtId="0" fontId="2" fillId="0" borderId="0" xfId="0" applyFont="1" applyAlignment="1">
      <alignment horizontal="center"/>
    </xf>
    <xf numFmtId="0" fontId="2" fillId="0" borderId="13"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03"/>
  <sheetViews>
    <sheetView tabSelected="1" zoomScaleSheetLayoutView="85" workbookViewId="0" topLeftCell="A25">
      <selection activeCell="P44" sqref="P44"/>
    </sheetView>
  </sheetViews>
  <sheetFormatPr defaultColWidth="9.140625" defaultRowHeight="12.75"/>
  <cols>
    <col min="1" max="1" width="8.00390625" style="0" customWidth="1"/>
    <col min="2" max="2" width="9.8515625" style="0" customWidth="1"/>
    <col min="3" max="3" width="8.28125" style="0" customWidth="1"/>
    <col min="4" max="4" width="11.00390625" style="0" customWidth="1"/>
    <col min="5" max="5" width="9.57421875" style="0" customWidth="1"/>
    <col min="6" max="6" width="8.7109375" style="0" customWidth="1"/>
    <col min="7" max="7" width="9.28125" style="0" customWidth="1"/>
    <col min="8" max="8" width="8.421875" style="0" customWidth="1"/>
    <col min="9" max="9" width="8.57421875" style="0" customWidth="1"/>
    <col min="10" max="10" width="9.00390625" style="0" customWidth="1"/>
    <col min="11" max="11" width="12.140625" style="0" customWidth="1"/>
    <col min="12" max="12" width="7.7109375" style="0" customWidth="1"/>
    <col min="13" max="13" width="7.57421875" style="0" customWidth="1"/>
  </cols>
  <sheetData>
    <row r="1" spans="2:11" ht="41.25" customHeight="1">
      <c r="B1" s="107" t="s">
        <v>79</v>
      </c>
      <c r="C1" s="107"/>
      <c r="D1" s="107"/>
      <c r="E1" s="107"/>
      <c r="F1" s="107"/>
      <c r="G1" s="107"/>
      <c r="H1" s="107"/>
      <c r="I1" s="107"/>
      <c r="J1" s="107"/>
      <c r="K1" s="107"/>
    </row>
    <row r="2" spans="2:11" ht="12.75">
      <c r="B2" s="108" t="s">
        <v>63</v>
      </c>
      <c r="C2" s="108"/>
      <c r="D2" s="108"/>
      <c r="E2" s="108"/>
      <c r="F2" s="108"/>
      <c r="G2" s="108"/>
      <c r="H2" s="108"/>
      <c r="I2" s="108"/>
      <c r="J2" s="108"/>
      <c r="K2" s="108"/>
    </row>
    <row r="3" spans="2:11" ht="12.75">
      <c r="B3" s="53" t="s">
        <v>101</v>
      </c>
      <c r="C3" s="60"/>
      <c r="D3" s="60"/>
      <c r="E3" s="60"/>
      <c r="F3" s="60"/>
      <c r="G3" s="60"/>
      <c r="H3" s="60"/>
      <c r="I3" s="60"/>
      <c r="J3" s="60"/>
      <c r="K3" s="60"/>
    </row>
    <row r="4" spans="2:11" ht="12.75">
      <c r="B4" s="2"/>
      <c r="C4" s="2"/>
      <c r="D4" s="2"/>
      <c r="E4" s="2"/>
      <c r="F4" s="2"/>
      <c r="G4" s="2"/>
      <c r="H4" s="2"/>
      <c r="I4" s="2"/>
      <c r="J4" s="16"/>
      <c r="K4" s="16"/>
    </row>
    <row r="5" spans="2:11" ht="12.75">
      <c r="B5" s="109" t="s">
        <v>1</v>
      </c>
      <c r="C5" s="109"/>
      <c r="D5" s="109"/>
      <c r="E5" s="109"/>
      <c r="F5" s="109"/>
      <c r="G5" s="109"/>
      <c r="H5" s="109"/>
      <c r="I5" s="109"/>
      <c r="J5" s="109"/>
      <c r="K5" s="109"/>
    </row>
    <row r="6" spans="2:11" ht="12.75">
      <c r="B6" s="102" t="s">
        <v>2</v>
      </c>
      <c r="C6" s="102"/>
      <c r="D6" s="106" t="s">
        <v>98</v>
      </c>
      <c r="E6" s="106"/>
      <c r="F6" s="106"/>
      <c r="G6" s="106"/>
      <c r="H6" s="102" t="s">
        <v>3</v>
      </c>
      <c r="I6" s="102"/>
      <c r="J6" s="101" t="s">
        <v>100</v>
      </c>
      <c r="K6" s="101"/>
    </row>
    <row r="7" spans="2:11" ht="12.75">
      <c r="B7" s="102" t="s">
        <v>4</v>
      </c>
      <c r="C7" s="102"/>
      <c r="D7" s="103" t="s">
        <v>99</v>
      </c>
      <c r="E7" s="104"/>
      <c r="F7" s="104"/>
      <c r="G7" s="105"/>
      <c r="H7" s="102" t="s">
        <v>5</v>
      </c>
      <c r="I7" s="102"/>
      <c r="J7" s="103">
        <v>100002524</v>
      </c>
      <c r="K7" s="105"/>
    </row>
    <row r="8" spans="2:11" ht="7.5" customHeight="1">
      <c r="B8" s="3"/>
      <c r="C8" s="3"/>
      <c r="D8" s="4"/>
      <c r="E8" s="4"/>
      <c r="F8" s="5"/>
      <c r="G8" s="5"/>
      <c r="H8" s="6"/>
      <c r="I8" s="6"/>
      <c r="J8" s="5"/>
      <c r="K8" s="5"/>
    </row>
    <row r="9" spans="2:11" ht="12.75">
      <c r="B9" s="99" t="s">
        <v>6</v>
      </c>
      <c r="C9" s="99"/>
      <c r="D9" s="99"/>
      <c r="E9" s="99"/>
      <c r="F9" s="99"/>
      <c r="G9" s="99"/>
      <c r="H9" s="99"/>
      <c r="I9" s="99"/>
      <c r="J9" s="99"/>
      <c r="K9" s="99"/>
    </row>
    <row r="10" spans="2:11" ht="4.5" customHeight="1">
      <c r="B10" s="12"/>
      <c r="C10" s="12"/>
      <c r="D10" s="12"/>
      <c r="E10" s="12"/>
      <c r="F10" s="12"/>
      <c r="G10" s="12"/>
      <c r="H10" s="12"/>
      <c r="I10" s="12"/>
      <c r="J10" s="12"/>
      <c r="K10" s="12"/>
    </row>
    <row r="11" spans="2:11" ht="12.75">
      <c r="B11" s="71" t="s">
        <v>7</v>
      </c>
      <c r="C11" s="71"/>
      <c r="D11" s="71"/>
      <c r="E11" s="71"/>
      <c r="F11" s="71"/>
      <c r="G11" s="71"/>
      <c r="H11" s="71"/>
      <c r="I11" s="71"/>
      <c r="J11" s="71"/>
      <c r="K11" s="71"/>
    </row>
    <row r="12" spans="2:11" ht="12.75">
      <c r="B12" s="100" t="s">
        <v>8</v>
      </c>
      <c r="C12" s="100"/>
      <c r="D12" s="100"/>
      <c r="E12" s="7" t="s">
        <v>9</v>
      </c>
      <c r="F12" s="7" t="s">
        <v>10</v>
      </c>
      <c r="G12" s="100" t="s">
        <v>11</v>
      </c>
      <c r="H12" s="100"/>
      <c r="I12" s="100"/>
      <c r="J12" s="7" t="s">
        <v>9</v>
      </c>
      <c r="K12" s="7" t="s">
        <v>10</v>
      </c>
    </row>
    <row r="13" spans="2:11" ht="12.75">
      <c r="B13" s="74" t="s">
        <v>12</v>
      </c>
      <c r="C13" s="74"/>
      <c r="D13" s="74"/>
      <c r="E13" s="23">
        <f>SUM(E14:E19)</f>
        <v>4708240</v>
      </c>
      <c r="F13" s="23">
        <f>SUM(F14:F19)</f>
        <v>4861917</v>
      </c>
      <c r="G13" s="74" t="s">
        <v>13</v>
      </c>
      <c r="H13" s="74"/>
      <c r="I13" s="74"/>
      <c r="J13" s="23">
        <f>J14+J15+J16+J17+J18-J19-J20</f>
        <v>2173133</v>
      </c>
      <c r="K13" s="23">
        <f>K14+K15+K16+K17+K18-K19-K20</f>
        <v>3759696</v>
      </c>
    </row>
    <row r="14" spans="2:11" ht="12.75">
      <c r="B14" s="91" t="s">
        <v>14</v>
      </c>
      <c r="C14" s="74"/>
      <c r="D14" s="74"/>
      <c r="E14" s="23">
        <v>28725</v>
      </c>
      <c r="F14" s="23"/>
      <c r="G14" s="96" t="s">
        <v>81</v>
      </c>
      <c r="H14" s="97"/>
      <c r="I14" s="98"/>
      <c r="J14" s="23">
        <v>2169589</v>
      </c>
      <c r="K14" s="23">
        <v>3504691</v>
      </c>
    </row>
    <row r="15" spans="2:11" ht="12.75">
      <c r="B15" s="95" t="s">
        <v>15</v>
      </c>
      <c r="C15" s="95"/>
      <c r="D15" s="95"/>
      <c r="E15" s="23"/>
      <c r="F15" s="23"/>
      <c r="G15" s="49" t="s">
        <v>16</v>
      </c>
      <c r="H15" s="49"/>
      <c r="I15" s="49"/>
      <c r="J15" s="23">
        <v>28725</v>
      </c>
      <c r="K15" s="23"/>
    </row>
    <row r="16" spans="2:11" ht="12.75">
      <c r="B16" s="49" t="s">
        <v>17</v>
      </c>
      <c r="C16" s="49"/>
      <c r="D16" s="49"/>
      <c r="E16" s="23">
        <v>8601</v>
      </c>
      <c r="F16" s="23">
        <v>2294</v>
      </c>
      <c r="G16" s="49" t="s">
        <v>18</v>
      </c>
      <c r="H16" s="49"/>
      <c r="I16" s="49"/>
      <c r="J16" s="23"/>
      <c r="K16" s="23"/>
    </row>
    <row r="17" spans="2:11" ht="12.75">
      <c r="B17" s="80" t="s">
        <v>64</v>
      </c>
      <c r="C17" s="49"/>
      <c r="D17" s="49"/>
      <c r="E17" s="63">
        <v>3026386</v>
      </c>
      <c r="F17" s="63">
        <v>2957526</v>
      </c>
      <c r="G17" s="49" t="s">
        <v>19</v>
      </c>
      <c r="H17" s="49"/>
      <c r="I17" s="49"/>
      <c r="J17" s="23"/>
      <c r="K17" s="23">
        <v>254635</v>
      </c>
    </row>
    <row r="18" spans="2:11" ht="12.75">
      <c r="B18" s="49"/>
      <c r="C18" s="49"/>
      <c r="D18" s="49"/>
      <c r="E18" s="63"/>
      <c r="F18" s="63"/>
      <c r="G18" s="49" t="s">
        <v>65</v>
      </c>
      <c r="H18" s="49"/>
      <c r="I18" s="49"/>
      <c r="J18" s="23">
        <v>1503615</v>
      </c>
      <c r="K18" s="23">
        <v>25551</v>
      </c>
    </row>
    <row r="19" spans="2:11" ht="12.75">
      <c r="B19" s="91" t="s">
        <v>20</v>
      </c>
      <c r="C19" s="91"/>
      <c r="D19" s="91"/>
      <c r="E19" s="23">
        <v>1644528</v>
      </c>
      <c r="F19" s="23">
        <v>1902097</v>
      </c>
      <c r="G19" s="49" t="s">
        <v>21</v>
      </c>
      <c r="H19" s="49"/>
      <c r="I19" s="49"/>
      <c r="J19" s="23">
        <v>1528796</v>
      </c>
      <c r="K19" s="23">
        <v>25181</v>
      </c>
    </row>
    <row r="20" spans="2:11" ht="12.75">
      <c r="B20" s="74" t="s">
        <v>25</v>
      </c>
      <c r="C20" s="74"/>
      <c r="D20" s="74"/>
      <c r="E20" s="23">
        <f>SUM(E21:E24)</f>
        <v>191690</v>
      </c>
      <c r="F20" s="23">
        <f>SUM(F21:F24)</f>
        <v>554396</v>
      </c>
      <c r="G20" s="49" t="s">
        <v>22</v>
      </c>
      <c r="H20" s="49"/>
      <c r="I20" s="49"/>
      <c r="J20" s="23"/>
      <c r="K20" s="23"/>
    </row>
    <row r="21" spans="2:11" ht="12.75" customHeight="1">
      <c r="B21" s="49" t="s">
        <v>27</v>
      </c>
      <c r="C21" s="49"/>
      <c r="D21" s="49"/>
      <c r="E21" s="23">
        <v>64974</v>
      </c>
      <c r="F21" s="23">
        <v>77875</v>
      </c>
      <c r="G21" s="76" t="s">
        <v>23</v>
      </c>
      <c r="H21" s="92"/>
      <c r="I21" s="92"/>
      <c r="J21" s="63">
        <f>SUM(J23:J26)</f>
        <v>2726797</v>
      </c>
      <c r="K21" s="63">
        <f>SUM(K23:K26)</f>
        <v>1656617</v>
      </c>
    </row>
    <row r="22" spans="2:11" ht="31.5" customHeight="1">
      <c r="B22" s="93" t="s">
        <v>103</v>
      </c>
      <c r="C22" s="94"/>
      <c r="D22" s="94"/>
      <c r="E22" s="23"/>
      <c r="F22" s="23"/>
      <c r="G22" s="92"/>
      <c r="H22" s="92"/>
      <c r="I22" s="92"/>
      <c r="J22" s="63"/>
      <c r="K22" s="63"/>
    </row>
    <row r="23" spans="2:11" ht="22.5" customHeight="1">
      <c r="B23" s="88" t="s">
        <v>66</v>
      </c>
      <c r="C23" s="89"/>
      <c r="D23" s="90"/>
      <c r="E23" s="23">
        <v>126716</v>
      </c>
      <c r="F23" s="23">
        <v>476521</v>
      </c>
      <c r="G23" s="91" t="s">
        <v>24</v>
      </c>
      <c r="H23" s="91"/>
      <c r="I23" s="91"/>
      <c r="J23" s="23">
        <v>836000</v>
      </c>
      <c r="K23" s="23">
        <v>806034</v>
      </c>
    </row>
    <row r="24" spans="2:11" ht="12.75">
      <c r="B24" s="91" t="s">
        <v>29</v>
      </c>
      <c r="C24" s="91"/>
      <c r="D24" s="91"/>
      <c r="E24" s="23"/>
      <c r="F24" s="23"/>
      <c r="G24" s="91" t="s">
        <v>26</v>
      </c>
      <c r="H24" s="91"/>
      <c r="I24" s="91"/>
      <c r="J24" s="23">
        <f>494938+236495</f>
        <v>731433</v>
      </c>
      <c r="K24" s="23">
        <f>171068+153185</f>
        <v>324253</v>
      </c>
    </row>
    <row r="25" spans="2:11" ht="12.75">
      <c r="B25" s="74" t="s">
        <v>30</v>
      </c>
      <c r="C25" s="74"/>
      <c r="D25" s="74"/>
      <c r="E25" s="23">
        <f>E13+E20</f>
        <v>4899930</v>
      </c>
      <c r="F25" s="23">
        <f>F13+F20</f>
        <v>5416313</v>
      </c>
      <c r="G25" s="49" t="s">
        <v>28</v>
      </c>
      <c r="H25" s="49"/>
      <c r="I25" s="49"/>
      <c r="J25" s="23">
        <f>152145+242739+31539+562402+148573</f>
        <v>1137398</v>
      </c>
      <c r="K25" s="23">
        <f>156210+171659+18732+6816+148573</f>
        <v>501990</v>
      </c>
    </row>
    <row r="26" spans="2:11" ht="12.75">
      <c r="B26" s="74" t="s">
        <v>67</v>
      </c>
      <c r="C26" s="74"/>
      <c r="D26" s="74"/>
      <c r="E26" s="23"/>
      <c r="F26" s="23"/>
      <c r="G26" s="49" t="s">
        <v>31</v>
      </c>
      <c r="H26" s="49"/>
      <c r="I26" s="49"/>
      <c r="J26" s="23">
        <v>21966</v>
      </c>
      <c r="K26" s="23">
        <v>24340</v>
      </c>
    </row>
    <row r="27" spans="2:11" ht="12.75">
      <c r="B27" s="75" t="s">
        <v>33</v>
      </c>
      <c r="C27" s="75"/>
      <c r="D27" s="75"/>
      <c r="E27" s="23">
        <f>SUM(E25:E26)</f>
        <v>4899930</v>
      </c>
      <c r="F27" s="23">
        <f>SUM(F25:F26)</f>
        <v>5416313</v>
      </c>
      <c r="G27" s="77" t="s">
        <v>32</v>
      </c>
      <c r="H27" s="77"/>
      <c r="I27" s="77"/>
      <c r="J27" s="63">
        <f>J13+J21</f>
        <v>4899930</v>
      </c>
      <c r="K27" s="63">
        <f>K13+K21</f>
        <v>5416313</v>
      </c>
    </row>
    <row r="28" spans="2:11" ht="12.75">
      <c r="B28" s="75" t="s">
        <v>34</v>
      </c>
      <c r="C28" s="75"/>
      <c r="D28" s="75"/>
      <c r="E28" s="23">
        <v>11556</v>
      </c>
      <c r="F28" s="23">
        <v>396952</v>
      </c>
      <c r="G28" s="77"/>
      <c r="H28" s="77"/>
      <c r="I28" s="77"/>
      <c r="J28" s="63"/>
      <c r="K28" s="63"/>
    </row>
    <row r="29" spans="7:11" ht="12.75">
      <c r="G29" s="81" t="s">
        <v>35</v>
      </c>
      <c r="H29" s="82"/>
      <c r="I29" s="82"/>
      <c r="J29" s="25">
        <v>11556</v>
      </c>
      <c r="K29" s="25">
        <v>396952</v>
      </c>
    </row>
    <row r="30" ht="6" customHeight="1"/>
    <row r="31" spans="2:11" ht="9.75" customHeight="1">
      <c r="B31" s="83" t="s">
        <v>68</v>
      </c>
      <c r="C31" s="84"/>
      <c r="D31" s="84"/>
      <c r="E31" s="84"/>
      <c r="F31" s="84"/>
      <c r="G31" s="84" t="s">
        <v>36</v>
      </c>
      <c r="H31" s="84"/>
      <c r="I31" s="84"/>
      <c r="J31" s="84"/>
      <c r="K31" s="84"/>
    </row>
    <row r="32" spans="2:11" ht="12.75">
      <c r="B32" s="85"/>
      <c r="C32" s="85"/>
      <c r="D32" s="85"/>
      <c r="E32" s="85"/>
      <c r="F32" s="85"/>
      <c r="G32" s="84"/>
      <c r="H32" s="84"/>
      <c r="I32" s="84"/>
      <c r="J32" s="84"/>
      <c r="K32" s="84"/>
    </row>
    <row r="33" spans="2:11" ht="12.75" customHeight="1">
      <c r="B33" s="86" t="s">
        <v>62</v>
      </c>
      <c r="C33" s="86"/>
      <c r="D33" s="86"/>
      <c r="E33" s="87" t="s">
        <v>9</v>
      </c>
      <c r="F33" s="87" t="s">
        <v>10</v>
      </c>
      <c r="G33" s="62" t="s">
        <v>37</v>
      </c>
      <c r="H33" s="74"/>
      <c r="I33" s="74"/>
      <c r="J33" s="87" t="s">
        <v>9</v>
      </c>
      <c r="K33" s="87" t="s">
        <v>10</v>
      </c>
    </row>
    <row r="34" spans="2:11" ht="12.75">
      <c r="B34" s="86"/>
      <c r="C34" s="86"/>
      <c r="D34" s="86"/>
      <c r="E34" s="87"/>
      <c r="F34" s="87"/>
      <c r="G34" s="74"/>
      <c r="H34" s="74"/>
      <c r="I34" s="74"/>
      <c r="J34" s="87"/>
      <c r="K34" s="87"/>
    </row>
    <row r="35" spans="2:11" ht="12.75">
      <c r="B35" s="86"/>
      <c r="C35" s="86"/>
      <c r="D35" s="86"/>
      <c r="E35" s="87"/>
      <c r="F35" s="87"/>
      <c r="G35" s="49" t="s">
        <v>38</v>
      </c>
      <c r="H35" s="49"/>
      <c r="I35" s="49"/>
      <c r="J35" s="24">
        <f>812152+167869</f>
        <v>980021</v>
      </c>
      <c r="K35" s="24">
        <f>838740+252695</f>
        <v>1091435</v>
      </c>
    </row>
    <row r="36" spans="2:11" ht="12.75">
      <c r="B36" s="49" t="s">
        <v>39</v>
      </c>
      <c r="C36" s="49"/>
      <c r="D36" s="49"/>
      <c r="E36" s="23">
        <f>203722+802759</f>
        <v>1006481</v>
      </c>
      <c r="F36" s="23">
        <f>819538+346321</f>
        <v>1165859</v>
      </c>
      <c r="G36" s="49" t="s">
        <v>42</v>
      </c>
      <c r="H36" s="49"/>
      <c r="I36" s="49"/>
      <c r="J36" s="24">
        <f>478999+287160+952247+119299</f>
        <v>1837705</v>
      </c>
      <c r="K36" s="24">
        <f>289+518930+292752+121615+258367</f>
        <v>1191953</v>
      </c>
    </row>
    <row r="37" spans="2:11" ht="12.75">
      <c r="B37" s="49" t="s">
        <v>40</v>
      </c>
      <c r="C37" s="49"/>
      <c r="D37" s="49"/>
      <c r="E37" s="23">
        <f>543039+287496+637580+70669</f>
        <v>1538784</v>
      </c>
      <c r="F37" s="23">
        <f>852098+290344+58869+578188</f>
        <v>1779499</v>
      </c>
      <c r="G37" s="49" t="s">
        <v>69</v>
      </c>
      <c r="H37" s="49"/>
      <c r="I37" s="49"/>
      <c r="J37" s="26">
        <f>J35-J36</f>
        <v>-857684</v>
      </c>
      <c r="K37" s="26">
        <f>K35-K36</f>
        <v>-100518</v>
      </c>
    </row>
    <row r="38" spans="2:11" ht="12.75">
      <c r="B38" s="48" t="s">
        <v>41</v>
      </c>
      <c r="C38" s="48"/>
      <c r="D38" s="48"/>
      <c r="E38" s="27">
        <f>E36-E37</f>
        <v>-532303</v>
      </c>
      <c r="F38" s="27">
        <f>F36-F37</f>
        <v>-613640</v>
      </c>
      <c r="G38" s="49" t="s">
        <v>46</v>
      </c>
      <c r="H38" s="49"/>
      <c r="I38" s="49"/>
      <c r="J38" s="24">
        <v>36767</v>
      </c>
      <c r="K38" s="24">
        <v>103998</v>
      </c>
    </row>
    <row r="39" spans="2:11" ht="12.75">
      <c r="B39" s="62" t="s">
        <v>70</v>
      </c>
      <c r="C39" s="62"/>
      <c r="D39" s="62"/>
      <c r="E39" s="63"/>
      <c r="F39" s="63"/>
      <c r="G39" s="49" t="s">
        <v>48</v>
      </c>
      <c r="H39" s="49"/>
      <c r="I39" s="49"/>
      <c r="J39" s="24">
        <v>815406</v>
      </c>
      <c r="K39" s="24">
        <v>93720</v>
      </c>
    </row>
    <row r="40" spans="2:11" ht="12.75" customHeight="1">
      <c r="B40" s="62"/>
      <c r="C40" s="62"/>
      <c r="D40" s="62"/>
      <c r="E40" s="63"/>
      <c r="F40" s="63"/>
      <c r="G40" s="47" t="s">
        <v>49</v>
      </c>
      <c r="H40" s="47"/>
      <c r="I40" s="47"/>
      <c r="J40" s="24">
        <v>1581416</v>
      </c>
      <c r="K40" s="24">
        <v>113164</v>
      </c>
    </row>
    <row r="41" spans="2:11" ht="25.5" customHeight="1">
      <c r="B41" s="80" t="s">
        <v>43</v>
      </c>
      <c r="C41" s="80"/>
      <c r="D41" s="80"/>
      <c r="E41" s="23">
        <f>3190366+884</f>
        <v>3191250</v>
      </c>
      <c r="F41" s="23">
        <f>1001+601</f>
        <v>1602</v>
      </c>
      <c r="G41" s="47" t="s">
        <v>51</v>
      </c>
      <c r="H41" s="62"/>
      <c r="I41" s="62"/>
      <c r="J41" s="24">
        <v>1281830</v>
      </c>
      <c r="K41" s="24">
        <v>4982</v>
      </c>
    </row>
    <row r="42" spans="2:11" ht="33" customHeight="1">
      <c r="B42" s="80" t="s">
        <v>44</v>
      </c>
      <c r="C42" s="80"/>
      <c r="D42" s="80"/>
      <c r="E42" s="23">
        <f>127175</f>
        <v>127175</v>
      </c>
      <c r="F42" s="23">
        <f>44143+65750</f>
        <v>109893</v>
      </c>
      <c r="G42" s="80" t="s">
        <v>77</v>
      </c>
      <c r="H42" s="49"/>
      <c r="I42" s="49"/>
      <c r="J42" s="26">
        <f>J37+J38-J39+J40-J41</f>
        <v>-1336737</v>
      </c>
      <c r="K42" s="24">
        <f>K37+K38-K39+K40-K41</f>
        <v>17942</v>
      </c>
    </row>
    <row r="43" spans="2:11" ht="33.75" customHeight="1">
      <c r="B43" s="49" t="s">
        <v>41</v>
      </c>
      <c r="C43" s="49"/>
      <c r="D43" s="49"/>
      <c r="E43" s="23">
        <f>E41-E42</f>
        <v>3064075</v>
      </c>
      <c r="F43" s="27">
        <f>F41-F42</f>
        <v>-108291</v>
      </c>
      <c r="G43" s="44" t="s">
        <v>71</v>
      </c>
      <c r="H43" s="45"/>
      <c r="I43" s="46"/>
      <c r="J43" s="26">
        <f>-21520</f>
        <v>-21520</v>
      </c>
      <c r="K43" s="24">
        <v>9983</v>
      </c>
    </row>
    <row r="44" spans="2:11" ht="12.75" customHeight="1">
      <c r="B44" s="62" t="s">
        <v>72</v>
      </c>
      <c r="C44" s="62"/>
      <c r="D44" s="62"/>
      <c r="E44" s="63"/>
      <c r="F44" s="63"/>
      <c r="G44" s="62" t="s">
        <v>55</v>
      </c>
      <c r="H44" s="62"/>
      <c r="I44" s="62"/>
      <c r="J44" s="50">
        <f>-1358257</f>
        <v>-1358257</v>
      </c>
      <c r="K44" s="51">
        <v>27925</v>
      </c>
    </row>
    <row r="45" spans="2:11" ht="12.75">
      <c r="B45" s="62"/>
      <c r="C45" s="62"/>
      <c r="D45" s="62"/>
      <c r="E45" s="63"/>
      <c r="F45" s="63"/>
      <c r="G45" s="62"/>
      <c r="H45" s="62"/>
      <c r="I45" s="62"/>
      <c r="J45" s="50"/>
      <c r="K45" s="51"/>
    </row>
    <row r="46" spans="2:11" ht="24.75" customHeight="1">
      <c r="B46" s="80" t="s">
        <v>45</v>
      </c>
      <c r="C46" s="80"/>
      <c r="D46" s="80"/>
      <c r="E46" s="23">
        <v>1135</v>
      </c>
      <c r="F46" s="23">
        <v>1335102</v>
      </c>
      <c r="G46" s="75" t="s">
        <v>57</v>
      </c>
      <c r="H46" s="75"/>
      <c r="I46" s="75"/>
      <c r="J46" s="24">
        <f>148573+21966</f>
        <v>170539</v>
      </c>
      <c r="K46" s="24">
        <f>2374</f>
        <v>2374</v>
      </c>
    </row>
    <row r="47" spans="2:11" ht="33.75" customHeight="1">
      <c r="B47" s="80" t="s">
        <v>47</v>
      </c>
      <c r="C47" s="80"/>
      <c r="D47" s="80"/>
      <c r="E47" s="23">
        <f>2192379</f>
        <v>2192379</v>
      </c>
      <c r="F47" s="23">
        <f>319860+83310</f>
        <v>403170</v>
      </c>
      <c r="G47" s="78" t="s">
        <v>73</v>
      </c>
      <c r="H47" s="79"/>
      <c r="I47" s="79"/>
      <c r="J47" s="24"/>
      <c r="K47" s="24"/>
    </row>
    <row r="48" spans="2:11" ht="16.5" customHeight="1">
      <c r="B48" s="49" t="s">
        <v>41</v>
      </c>
      <c r="C48" s="49"/>
      <c r="D48" s="49"/>
      <c r="E48" s="23">
        <f>E46-E47</f>
        <v>-2191244</v>
      </c>
      <c r="F48" s="23">
        <f>F46-F47</f>
        <v>931932</v>
      </c>
      <c r="G48" s="79" t="s">
        <v>74</v>
      </c>
      <c r="H48" s="79"/>
      <c r="I48" s="79"/>
      <c r="J48" s="26">
        <f>J44-J46</f>
        <v>-1528796</v>
      </c>
      <c r="K48" s="24">
        <f>K44-K46</f>
        <v>25551</v>
      </c>
    </row>
    <row r="49" spans="2:11" ht="34.5" customHeight="1">
      <c r="B49" s="77" t="s">
        <v>50</v>
      </c>
      <c r="C49" s="77"/>
      <c r="D49" s="77"/>
      <c r="E49" s="23">
        <f>E36+E41+E46</f>
        <v>4198866</v>
      </c>
      <c r="F49" s="23">
        <f>F36+F41+F46</f>
        <v>2502563</v>
      </c>
      <c r="G49" s="78" t="s">
        <v>78</v>
      </c>
      <c r="H49" s="79"/>
      <c r="I49" s="79"/>
      <c r="J49" s="24"/>
      <c r="K49" s="24"/>
    </row>
    <row r="50" spans="2:11" ht="34.5" customHeight="1">
      <c r="B50" s="77" t="s">
        <v>52</v>
      </c>
      <c r="C50" s="77"/>
      <c r="D50" s="77"/>
      <c r="E50" s="23">
        <f>E37+E42+E47</f>
        <v>3858338</v>
      </c>
      <c r="F50" s="23">
        <f>F37+F42+F47</f>
        <v>2292562</v>
      </c>
      <c r="G50" s="76" t="s">
        <v>75</v>
      </c>
      <c r="H50" s="75"/>
      <c r="I50" s="75"/>
      <c r="J50" s="24"/>
      <c r="K50" s="24"/>
    </row>
    <row r="51" spans="2:11" ht="18" customHeight="1">
      <c r="B51" s="74" t="s">
        <v>53</v>
      </c>
      <c r="C51" s="74"/>
      <c r="D51" s="74"/>
      <c r="E51" s="23">
        <f>E49-E50</f>
        <v>340528</v>
      </c>
      <c r="F51" s="23">
        <f>F49-F50</f>
        <v>210001</v>
      </c>
      <c r="G51" s="75" t="s">
        <v>76</v>
      </c>
      <c r="H51" s="75"/>
      <c r="I51" s="75"/>
      <c r="J51" s="24"/>
      <c r="K51" s="24"/>
    </row>
    <row r="52" spans="2:11" ht="15" customHeight="1">
      <c r="B52" s="62" t="s">
        <v>54</v>
      </c>
      <c r="C52" s="62"/>
      <c r="D52" s="62"/>
      <c r="E52" s="63">
        <v>2810</v>
      </c>
      <c r="F52" s="63">
        <v>15048</v>
      </c>
      <c r="G52" s="75" t="s">
        <v>59</v>
      </c>
      <c r="H52" s="75"/>
      <c r="I52" s="75"/>
      <c r="J52" s="24"/>
      <c r="K52" s="24"/>
    </row>
    <row r="53" spans="2:11" ht="26.25" customHeight="1">
      <c r="B53" s="62"/>
      <c r="C53" s="62"/>
      <c r="D53" s="62"/>
      <c r="E53" s="63"/>
      <c r="F53" s="63"/>
      <c r="G53" s="76" t="s">
        <v>60</v>
      </c>
      <c r="H53" s="75"/>
      <c r="I53" s="75"/>
      <c r="J53" s="24"/>
      <c r="K53" s="24"/>
    </row>
    <row r="54" spans="2:11" ht="18.75" customHeight="1">
      <c r="B54" s="62" t="s">
        <v>56</v>
      </c>
      <c r="C54" s="62"/>
      <c r="D54" s="62"/>
      <c r="E54" s="63">
        <f>17356-345646</f>
        <v>-328290</v>
      </c>
      <c r="F54" s="63">
        <f>96553-49552</f>
        <v>47001</v>
      </c>
      <c r="G54" s="72"/>
      <c r="H54" s="73"/>
      <c r="I54" s="73"/>
      <c r="J54" s="13"/>
      <c r="K54" s="13"/>
    </row>
    <row r="55" spans="2:6" ht="18" customHeight="1">
      <c r="B55" s="62"/>
      <c r="C55" s="62"/>
      <c r="D55" s="62"/>
      <c r="E55" s="63"/>
      <c r="F55" s="63"/>
    </row>
    <row r="56" spans="2:6" ht="12.75">
      <c r="B56" s="62" t="s">
        <v>58</v>
      </c>
      <c r="C56" s="62"/>
      <c r="D56" s="62"/>
      <c r="E56" s="63">
        <f>E51+E52+E54</f>
        <v>15048</v>
      </c>
      <c r="F56" s="63">
        <f>F51+F52+F54</f>
        <v>272050</v>
      </c>
    </row>
    <row r="57" spans="2:6" ht="12.75">
      <c r="B57" s="62"/>
      <c r="C57" s="62"/>
      <c r="D57" s="62"/>
      <c r="E57" s="63"/>
      <c r="F57" s="63"/>
    </row>
    <row r="58" ht="14.25" customHeight="1"/>
    <row r="59" ht="14.25" customHeight="1"/>
    <row r="60" spans="2:13" ht="12.75">
      <c r="B60" s="71" t="s">
        <v>61</v>
      </c>
      <c r="C60" s="71"/>
      <c r="D60" s="71"/>
      <c r="E60" s="71"/>
      <c r="F60" s="71"/>
      <c r="G60" s="71"/>
      <c r="H60" s="71"/>
      <c r="I60" s="71"/>
      <c r="J60" s="71"/>
      <c r="K60" s="71"/>
      <c r="L60" s="33"/>
      <c r="M60" s="33"/>
    </row>
    <row r="61" spans="2:13" ht="12.75">
      <c r="B61" s="43"/>
      <c r="C61" s="43"/>
      <c r="D61" s="43"/>
      <c r="E61" s="43"/>
      <c r="F61" s="43"/>
      <c r="G61" s="43"/>
      <c r="H61" s="43"/>
      <c r="I61" s="43"/>
      <c r="J61" s="43"/>
      <c r="K61" s="43"/>
      <c r="L61" s="33"/>
      <c r="M61" s="33"/>
    </row>
    <row r="62" spans="2:13" ht="5.25" customHeight="1">
      <c r="B62" s="10"/>
      <c r="C62" s="10"/>
      <c r="D62" s="10"/>
      <c r="E62" s="10"/>
      <c r="F62" s="10"/>
      <c r="G62" s="10"/>
      <c r="H62" s="10"/>
      <c r="I62" s="10"/>
      <c r="J62" s="10"/>
      <c r="K62" s="10"/>
      <c r="L62" s="10"/>
      <c r="M62" s="10"/>
    </row>
    <row r="63" spans="2:13" ht="9" customHeight="1">
      <c r="B63" s="19"/>
      <c r="C63" s="39"/>
      <c r="D63" s="70">
        <v>2005</v>
      </c>
      <c r="E63" s="70"/>
      <c r="F63" s="70"/>
      <c r="G63" s="70"/>
      <c r="H63" s="70">
        <v>2006</v>
      </c>
      <c r="I63" s="70"/>
      <c r="J63" s="70"/>
      <c r="K63" s="70"/>
      <c r="L63" s="38"/>
      <c r="M63" s="38"/>
    </row>
    <row r="64" spans="2:13" ht="27.75" customHeight="1" hidden="1">
      <c r="B64" s="20"/>
      <c r="C64" s="40"/>
      <c r="D64" s="34"/>
      <c r="E64" s="17"/>
      <c r="F64" s="17"/>
      <c r="G64" s="17"/>
      <c r="H64" s="17"/>
      <c r="I64" s="17"/>
      <c r="J64" s="17"/>
      <c r="K64" s="32"/>
      <c r="L64" s="10"/>
      <c r="M64" s="10"/>
    </row>
    <row r="65" spans="2:13" ht="21.75" customHeight="1">
      <c r="B65" s="21"/>
      <c r="C65" s="22"/>
      <c r="D65" s="34" t="s">
        <v>82</v>
      </c>
      <c r="E65" s="17" t="s">
        <v>83</v>
      </c>
      <c r="F65" s="17" t="s">
        <v>84</v>
      </c>
      <c r="G65" s="17" t="s">
        <v>85</v>
      </c>
      <c r="H65" s="17" t="s">
        <v>82</v>
      </c>
      <c r="I65" s="17" t="s">
        <v>83</v>
      </c>
      <c r="J65" s="17" t="s">
        <v>84</v>
      </c>
      <c r="K65" s="17" t="s">
        <v>85</v>
      </c>
      <c r="L65" s="10"/>
      <c r="M65" s="10"/>
    </row>
    <row r="66" spans="2:11" ht="21.75" customHeight="1">
      <c r="B66" s="35" t="s">
        <v>86</v>
      </c>
      <c r="C66" s="35"/>
      <c r="D66" s="36">
        <v>2146172</v>
      </c>
      <c r="E66" s="37">
        <v>1135</v>
      </c>
      <c r="F66" s="37"/>
      <c r="G66" s="37">
        <f>D66+E66-F66</f>
        <v>2147307</v>
      </c>
      <c r="H66" s="37">
        <v>2147307</v>
      </c>
      <c r="I66" s="37">
        <v>1336081</v>
      </c>
      <c r="J66" s="37"/>
      <c r="K66" s="37">
        <f>H66+I66-J66</f>
        <v>3483388</v>
      </c>
    </row>
    <row r="67" spans="2:11" ht="21.75" customHeight="1">
      <c r="B67" s="30" t="s">
        <v>87</v>
      </c>
      <c r="C67" s="30"/>
      <c r="D67" s="28">
        <v>22849</v>
      </c>
      <c r="E67" s="29">
        <v>357</v>
      </c>
      <c r="F67" s="29">
        <v>924</v>
      </c>
      <c r="G67" s="29">
        <f>D67+E67-F67</f>
        <v>22282</v>
      </c>
      <c r="H67" s="29">
        <v>22282</v>
      </c>
      <c r="I67" s="29"/>
      <c r="J67" s="29">
        <v>979</v>
      </c>
      <c r="K67" s="29">
        <f>H67+I67-J67</f>
        <v>21303</v>
      </c>
    </row>
    <row r="68" spans="2:11" ht="30" customHeight="1">
      <c r="B68" s="30" t="s">
        <v>88</v>
      </c>
      <c r="C68" s="30"/>
      <c r="D68" s="28">
        <v>24866</v>
      </c>
      <c r="E68" s="28">
        <v>6128</v>
      </c>
      <c r="F68" s="28">
        <v>2269</v>
      </c>
      <c r="G68" s="29">
        <f>D68+E68-F68</f>
        <v>28725</v>
      </c>
      <c r="H68" s="28">
        <v>28725</v>
      </c>
      <c r="I68" s="28"/>
      <c r="J68" s="28">
        <v>28725</v>
      </c>
      <c r="K68" s="29"/>
    </row>
    <row r="69" spans="2:11" ht="21.75" customHeight="1">
      <c r="B69" s="30" t="s">
        <v>89</v>
      </c>
      <c r="C69" s="30"/>
      <c r="D69" s="28"/>
      <c r="E69" s="28"/>
      <c r="F69" s="28"/>
      <c r="G69" s="29"/>
      <c r="H69" s="28"/>
      <c r="I69" s="28"/>
      <c r="J69" s="28"/>
      <c r="K69" s="29"/>
    </row>
    <row r="70" spans="2:11" ht="21.75" customHeight="1">
      <c r="B70" s="30" t="s">
        <v>90</v>
      </c>
      <c r="C70" s="30"/>
      <c r="D70" s="28"/>
      <c r="E70" s="28"/>
      <c r="F70" s="28"/>
      <c r="G70" s="29"/>
      <c r="H70" s="28"/>
      <c r="I70" s="28"/>
      <c r="J70" s="28"/>
      <c r="K70" s="29"/>
    </row>
    <row r="71" spans="2:11" ht="21.75" customHeight="1">
      <c r="B71" s="30" t="s">
        <v>91</v>
      </c>
      <c r="C71" s="30"/>
      <c r="D71" s="28"/>
      <c r="E71" s="28"/>
      <c r="F71" s="28"/>
      <c r="G71" s="29"/>
      <c r="H71" s="28"/>
      <c r="I71" s="28">
        <v>254635</v>
      </c>
      <c r="J71" s="28"/>
      <c r="K71" s="29">
        <f>H71+I71-J71</f>
        <v>254635</v>
      </c>
    </row>
    <row r="72" spans="2:11" ht="21.75" customHeight="1">
      <c r="B72" s="30" t="s">
        <v>92</v>
      </c>
      <c r="C72" s="30"/>
      <c r="D72" s="28">
        <v>1503615</v>
      </c>
      <c r="E72" s="28"/>
      <c r="F72" s="28"/>
      <c r="G72" s="29">
        <f>D72+E72-F72</f>
        <v>1503615</v>
      </c>
      <c r="H72" s="28">
        <v>1503615</v>
      </c>
      <c r="I72" s="28">
        <v>25551</v>
      </c>
      <c r="J72" s="28">
        <v>1503615</v>
      </c>
      <c r="K72" s="29">
        <f>H72+I72-J72</f>
        <v>25551</v>
      </c>
    </row>
    <row r="73" spans="2:11" ht="27" customHeight="1">
      <c r="B73" s="30" t="s">
        <v>93</v>
      </c>
      <c r="C73" s="30"/>
      <c r="D73" s="28"/>
      <c r="E73" s="28">
        <v>1528796</v>
      </c>
      <c r="F73" s="28"/>
      <c r="G73" s="29">
        <f>D73+E73-F73</f>
        <v>1528796</v>
      </c>
      <c r="H73" s="28">
        <v>1528796</v>
      </c>
      <c r="I73" s="28"/>
      <c r="J73" s="28">
        <v>1503615</v>
      </c>
      <c r="K73" s="29">
        <f>H73+I73-J73</f>
        <v>25181</v>
      </c>
    </row>
    <row r="74" spans="2:11" ht="30" customHeight="1">
      <c r="B74" s="31" t="s">
        <v>94</v>
      </c>
      <c r="C74" s="31"/>
      <c r="D74" s="28"/>
      <c r="E74" s="28"/>
      <c r="F74" s="28"/>
      <c r="G74" s="29"/>
      <c r="H74" s="28"/>
      <c r="I74" s="28"/>
      <c r="J74" s="28"/>
      <c r="K74" s="29"/>
    </row>
    <row r="75" spans="2:11" ht="17.25" customHeight="1">
      <c r="B75" s="31" t="s">
        <v>95</v>
      </c>
      <c r="C75" s="31"/>
      <c r="D75" s="28">
        <f>D66+D67+D68+D69+D70+D71+D72-D73-D74</f>
        <v>3697502</v>
      </c>
      <c r="E75" s="28"/>
      <c r="F75" s="28">
        <f>E73+F68+F67-E68-E67-E66</f>
        <v>1524369</v>
      </c>
      <c r="G75" s="29">
        <f>D75+E75-F75</f>
        <v>2173133</v>
      </c>
      <c r="H75" s="28">
        <f>H66+H67+H68+H69+H70+H71+H72-H73-H74</f>
        <v>2173133</v>
      </c>
      <c r="I75" s="28">
        <f>I66+I67+I68+I69+I70+I71+I72-I73-I74</f>
        <v>1616267</v>
      </c>
      <c r="J75" s="28">
        <f>J66+J67+J68+J69+J70+J71+J72-J73-J74</f>
        <v>29704</v>
      </c>
      <c r="K75" s="29">
        <f>H75+I75-J75</f>
        <v>3759696</v>
      </c>
    </row>
    <row r="76" spans="2:11" ht="29.25">
      <c r="B76" s="31" t="s">
        <v>97</v>
      </c>
      <c r="C76" s="31"/>
      <c r="D76" s="28"/>
      <c r="E76" s="28"/>
      <c r="F76" s="28"/>
      <c r="G76" s="29"/>
      <c r="H76" s="28"/>
      <c r="I76" s="28"/>
      <c r="J76" s="28"/>
      <c r="K76" s="29"/>
    </row>
    <row r="77" spans="2:11" ht="20.25" customHeight="1" hidden="1">
      <c r="B77" s="42"/>
      <c r="C77" s="18"/>
      <c r="D77" s="10"/>
      <c r="E77" s="10"/>
      <c r="F77" s="10"/>
      <c r="G77" s="10"/>
      <c r="H77" s="10"/>
      <c r="I77" s="10"/>
      <c r="J77" s="10"/>
      <c r="K77" s="10"/>
    </row>
    <row r="78" ht="1.5" customHeight="1" hidden="1"/>
    <row r="79" spans="2:13" ht="255" customHeight="1">
      <c r="B79" s="66" t="s">
        <v>106</v>
      </c>
      <c r="C79" s="67"/>
      <c r="D79" s="67"/>
      <c r="E79" s="67"/>
      <c r="F79" s="67"/>
      <c r="G79" s="67"/>
      <c r="H79" s="67"/>
      <c r="I79" s="67"/>
      <c r="J79" s="67"/>
      <c r="K79" s="67"/>
      <c r="M79" s="41"/>
    </row>
    <row r="80" spans="2:11" ht="14.25" customHeight="1">
      <c r="B80" s="14"/>
      <c r="C80" s="15"/>
      <c r="D80" s="15"/>
      <c r="E80" s="15"/>
      <c r="F80" s="15"/>
      <c r="G80" s="15"/>
      <c r="H80" s="15"/>
      <c r="I80" s="15"/>
      <c r="J80" s="15"/>
      <c r="K80" s="15"/>
    </row>
    <row r="81" spans="2:11" ht="12.75" customHeight="1">
      <c r="B81" s="68" t="s">
        <v>96</v>
      </c>
      <c r="C81" s="69"/>
      <c r="D81" s="69"/>
      <c r="E81" s="69"/>
      <c r="F81" s="69"/>
      <c r="G81" s="69"/>
      <c r="H81" s="69"/>
      <c r="I81" s="69"/>
      <c r="J81" s="69"/>
      <c r="K81" s="69"/>
    </row>
    <row r="82" spans="2:11" ht="9" customHeight="1">
      <c r="B82" s="64" t="s">
        <v>104</v>
      </c>
      <c r="C82" s="65"/>
      <c r="D82" s="65"/>
      <c r="E82" s="65"/>
      <c r="F82" s="65"/>
      <c r="G82" s="65"/>
      <c r="H82" s="65"/>
      <c r="I82" s="65"/>
      <c r="J82" s="65"/>
      <c r="K82" s="65"/>
    </row>
    <row r="83" spans="2:11" ht="12.75">
      <c r="B83" s="65"/>
      <c r="C83" s="65"/>
      <c r="D83" s="65"/>
      <c r="E83" s="65"/>
      <c r="F83" s="65"/>
      <c r="G83" s="65"/>
      <c r="H83" s="65"/>
      <c r="I83" s="65"/>
      <c r="J83" s="65"/>
      <c r="K83" s="65"/>
    </row>
    <row r="84" spans="2:11" ht="6.75" customHeight="1">
      <c r="B84" s="65"/>
      <c r="C84" s="65"/>
      <c r="D84" s="65"/>
      <c r="E84" s="65"/>
      <c r="F84" s="65"/>
      <c r="G84" s="65"/>
      <c r="H84" s="65"/>
      <c r="I84" s="65"/>
      <c r="J84" s="65"/>
      <c r="K84" s="65"/>
    </row>
    <row r="85" spans="2:11" ht="12" customHeight="1" hidden="1">
      <c r="B85" s="65"/>
      <c r="C85" s="65"/>
      <c r="D85" s="65"/>
      <c r="E85" s="65"/>
      <c r="F85" s="65"/>
      <c r="G85" s="65"/>
      <c r="H85" s="65"/>
      <c r="I85" s="65"/>
      <c r="J85" s="65"/>
      <c r="K85" s="65"/>
    </row>
    <row r="86" spans="2:11" ht="12.75" hidden="1">
      <c r="B86" s="65"/>
      <c r="C86" s="65"/>
      <c r="D86" s="65"/>
      <c r="E86" s="65"/>
      <c r="F86" s="65"/>
      <c r="G86" s="65"/>
      <c r="H86" s="65"/>
      <c r="I86" s="65"/>
      <c r="J86" s="65"/>
      <c r="K86" s="65"/>
    </row>
    <row r="87" spans="2:11" ht="12.75" hidden="1">
      <c r="B87" s="65"/>
      <c r="C87" s="65"/>
      <c r="D87" s="65"/>
      <c r="E87" s="65"/>
      <c r="F87" s="65"/>
      <c r="G87" s="65"/>
      <c r="H87" s="65"/>
      <c r="I87" s="65"/>
      <c r="J87" s="65"/>
      <c r="K87" s="65"/>
    </row>
    <row r="88" spans="2:11" ht="2.25" customHeight="1" hidden="1">
      <c r="B88" s="65"/>
      <c r="C88" s="65"/>
      <c r="D88" s="65"/>
      <c r="E88" s="65"/>
      <c r="F88" s="65"/>
      <c r="G88" s="65"/>
      <c r="H88" s="65"/>
      <c r="I88" s="65"/>
      <c r="J88" s="65"/>
      <c r="K88" s="65"/>
    </row>
    <row r="89" spans="2:11" ht="3.75" customHeight="1">
      <c r="B89" s="8"/>
      <c r="C89" s="8"/>
      <c r="D89" s="8"/>
      <c r="E89" s="8"/>
      <c r="F89" s="8"/>
      <c r="G89" s="8"/>
      <c r="H89" s="8"/>
      <c r="I89" s="8"/>
      <c r="J89" s="8"/>
      <c r="K89" s="8"/>
    </row>
    <row r="90" spans="2:11" ht="24.75" customHeight="1">
      <c r="B90" s="54" t="s">
        <v>80</v>
      </c>
      <c r="C90" s="55"/>
      <c r="D90" s="55"/>
      <c r="E90" s="55"/>
      <c r="F90" s="55"/>
      <c r="G90" s="55"/>
      <c r="H90" s="55"/>
      <c r="I90" s="55"/>
      <c r="J90" s="55"/>
      <c r="K90" s="55"/>
    </row>
    <row r="91" spans="2:11" ht="12.75">
      <c r="B91" s="56" t="s">
        <v>0</v>
      </c>
      <c r="C91" s="57"/>
      <c r="D91" s="57"/>
      <c r="E91" s="57"/>
      <c r="F91" s="57"/>
      <c r="G91" s="57"/>
      <c r="H91" s="57"/>
      <c r="I91" s="57"/>
      <c r="J91" s="57"/>
      <c r="K91" s="57"/>
    </row>
    <row r="92" spans="2:11" ht="14.25" customHeight="1">
      <c r="B92" s="57"/>
      <c r="C92" s="57"/>
      <c r="D92" s="57"/>
      <c r="E92" s="57"/>
      <c r="F92" s="57"/>
      <c r="G92" s="57"/>
      <c r="H92" s="57"/>
      <c r="I92" s="57"/>
      <c r="J92" s="57"/>
      <c r="K92" s="57"/>
    </row>
    <row r="93" spans="2:11" ht="12.75">
      <c r="B93" s="58"/>
      <c r="C93" s="59"/>
      <c r="D93" s="59"/>
      <c r="E93" s="59"/>
      <c r="F93" s="59"/>
      <c r="G93" s="59"/>
      <c r="H93" s="59"/>
      <c r="I93" s="59"/>
      <c r="J93" s="59"/>
      <c r="K93" s="59"/>
    </row>
    <row r="94" spans="2:11" ht="6" customHeight="1">
      <c r="B94" s="59"/>
      <c r="C94" s="59"/>
      <c r="D94" s="59"/>
      <c r="E94" s="59"/>
      <c r="F94" s="59"/>
      <c r="G94" s="59"/>
      <c r="H94" s="59"/>
      <c r="I94" s="59"/>
      <c r="J94" s="59"/>
      <c r="K94" s="59"/>
    </row>
    <row r="95" spans="2:11" ht="62.25" customHeight="1" hidden="1">
      <c r="B95" s="59"/>
      <c r="C95" s="59"/>
      <c r="D95" s="59"/>
      <c r="E95" s="59"/>
      <c r="F95" s="59"/>
      <c r="G95" s="59"/>
      <c r="H95" s="59"/>
      <c r="I95" s="59"/>
      <c r="J95" s="59"/>
      <c r="K95" s="59"/>
    </row>
    <row r="96" spans="2:11" ht="9.75" customHeight="1">
      <c r="B96" s="11"/>
      <c r="C96" s="11"/>
      <c r="D96" s="11"/>
      <c r="E96" s="11"/>
      <c r="F96" s="11"/>
      <c r="G96" s="11"/>
      <c r="H96" s="11"/>
      <c r="I96" s="11"/>
      <c r="J96" s="11"/>
      <c r="K96" s="11"/>
    </row>
    <row r="97" spans="2:11" ht="12.75">
      <c r="B97" s="2"/>
      <c r="C97" s="2"/>
      <c r="D97" s="2"/>
      <c r="E97" s="2"/>
      <c r="F97" s="9"/>
      <c r="G97" s="2"/>
      <c r="H97" s="60" t="s">
        <v>105</v>
      </c>
      <c r="I97" s="61"/>
      <c r="J97" s="61"/>
      <c r="K97" s="61"/>
    </row>
    <row r="98" spans="2:11" ht="12.75">
      <c r="B98" s="2"/>
      <c r="C98" s="2"/>
      <c r="D98" s="2"/>
      <c r="E98" s="2"/>
      <c r="F98" s="9"/>
      <c r="G98" s="2"/>
      <c r="H98" s="53" t="s">
        <v>102</v>
      </c>
      <c r="I98" s="53"/>
      <c r="J98" s="53"/>
      <c r="K98" s="53"/>
    </row>
    <row r="99" spans="2:11" ht="14.25" customHeight="1">
      <c r="B99" s="2"/>
      <c r="C99" s="2"/>
      <c r="D99" s="2"/>
      <c r="E99" s="2"/>
      <c r="F99" s="9"/>
      <c r="G99" s="2"/>
      <c r="H99" s="1"/>
      <c r="I99" s="1"/>
      <c r="J99" s="1"/>
      <c r="K99" s="1"/>
    </row>
    <row r="100" spans="2:11" ht="12.75">
      <c r="B100" s="52"/>
      <c r="C100" s="52"/>
      <c r="D100" s="52"/>
      <c r="E100" s="52"/>
      <c r="F100" s="52"/>
      <c r="G100" s="52"/>
      <c r="H100" s="52"/>
      <c r="I100" s="52"/>
      <c r="J100" s="52"/>
      <c r="K100" s="52"/>
    </row>
    <row r="101" spans="2:11" ht="12.75" hidden="1">
      <c r="B101" s="52"/>
      <c r="C101" s="52"/>
      <c r="D101" s="52"/>
      <c r="E101" s="52"/>
      <c r="F101" s="52"/>
      <c r="G101" s="52"/>
      <c r="H101" s="52"/>
      <c r="I101" s="52"/>
      <c r="J101" s="52"/>
      <c r="K101" s="52"/>
    </row>
    <row r="102" spans="2:11" ht="5.25" customHeight="1">
      <c r="B102" s="52"/>
      <c r="C102" s="52"/>
      <c r="D102" s="52"/>
      <c r="E102" s="52"/>
      <c r="F102" s="52"/>
      <c r="G102" s="52"/>
      <c r="H102" s="52"/>
      <c r="I102" s="52"/>
      <c r="J102" s="52"/>
      <c r="K102" s="52"/>
    </row>
    <row r="103" spans="2:11" ht="65.25" customHeight="1" hidden="1">
      <c r="B103" s="52"/>
      <c r="C103" s="52"/>
      <c r="D103" s="52"/>
      <c r="E103" s="52"/>
      <c r="F103" s="52"/>
      <c r="G103" s="52"/>
      <c r="H103" s="52"/>
      <c r="I103" s="52"/>
      <c r="J103" s="52"/>
      <c r="K103" s="52"/>
    </row>
  </sheetData>
  <mergeCells count="120">
    <mergeCell ref="B1:K1"/>
    <mergeCell ref="B2:K2"/>
    <mergeCell ref="B3:K3"/>
    <mergeCell ref="B5:K5"/>
    <mergeCell ref="J6:K6"/>
    <mergeCell ref="B7:C7"/>
    <mergeCell ref="D7:G7"/>
    <mergeCell ref="H7:I7"/>
    <mergeCell ref="J7:K7"/>
    <mergeCell ref="B6:C6"/>
    <mergeCell ref="D6:G6"/>
    <mergeCell ref="H6:I6"/>
    <mergeCell ref="B9:K9"/>
    <mergeCell ref="B11:K11"/>
    <mergeCell ref="B12:D12"/>
    <mergeCell ref="G12:I12"/>
    <mergeCell ref="B13:D13"/>
    <mergeCell ref="G13:I13"/>
    <mergeCell ref="B14:D14"/>
    <mergeCell ref="B15:D15"/>
    <mergeCell ref="G15:I15"/>
    <mergeCell ref="G14:I14"/>
    <mergeCell ref="B16:D16"/>
    <mergeCell ref="G16:I16"/>
    <mergeCell ref="B17:D18"/>
    <mergeCell ref="E17:E18"/>
    <mergeCell ref="F17:F18"/>
    <mergeCell ref="G17:I17"/>
    <mergeCell ref="G18:I18"/>
    <mergeCell ref="B19:D19"/>
    <mergeCell ref="G19:I19"/>
    <mergeCell ref="B20:D20"/>
    <mergeCell ref="G20:I20"/>
    <mergeCell ref="B21:D21"/>
    <mergeCell ref="G21:I22"/>
    <mergeCell ref="J21:J22"/>
    <mergeCell ref="K21:K22"/>
    <mergeCell ref="B22:D22"/>
    <mergeCell ref="B23:D23"/>
    <mergeCell ref="G23:I23"/>
    <mergeCell ref="B24:D24"/>
    <mergeCell ref="G24:I24"/>
    <mergeCell ref="B25:D25"/>
    <mergeCell ref="G25:I25"/>
    <mergeCell ref="B26:D26"/>
    <mergeCell ref="G26:I26"/>
    <mergeCell ref="B27:D27"/>
    <mergeCell ref="G27:I28"/>
    <mergeCell ref="J27:J28"/>
    <mergeCell ref="K27:K28"/>
    <mergeCell ref="B28:D28"/>
    <mergeCell ref="G29:I29"/>
    <mergeCell ref="B31:F32"/>
    <mergeCell ref="G31:K32"/>
    <mergeCell ref="B33:D35"/>
    <mergeCell ref="E33:E35"/>
    <mergeCell ref="F33:F35"/>
    <mergeCell ref="G33:I34"/>
    <mergeCell ref="J33:J34"/>
    <mergeCell ref="K33:K34"/>
    <mergeCell ref="G35:I35"/>
    <mergeCell ref="B36:D36"/>
    <mergeCell ref="G36:I36"/>
    <mergeCell ref="B37:D37"/>
    <mergeCell ref="G37:I37"/>
    <mergeCell ref="B38:D38"/>
    <mergeCell ref="G38:I38"/>
    <mergeCell ref="B39:D40"/>
    <mergeCell ref="E39:E40"/>
    <mergeCell ref="F39:F40"/>
    <mergeCell ref="G39:I39"/>
    <mergeCell ref="G40:I40"/>
    <mergeCell ref="B41:D41"/>
    <mergeCell ref="G41:I41"/>
    <mergeCell ref="B42:D42"/>
    <mergeCell ref="G42:I42"/>
    <mergeCell ref="B43:D43"/>
    <mergeCell ref="G43:I43"/>
    <mergeCell ref="B44:D45"/>
    <mergeCell ref="E44:E45"/>
    <mergeCell ref="F44:F45"/>
    <mergeCell ref="G44:I45"/>
    <mergeCell ref="J44:J45"/>
    <mergeCell ref="K44:K45"/>
    <mergeCell ref="B46:D46"/>
    <mergeCell ref="G46:I46"/>
    <mergeCell ref="B47:D47"/>
    <mergeCell ref="G47:I47"/>
    <mergeCell ref="B48:D48"/>
    <mergeCell ref="G48:I48"/>
    <mergeCell ref="B49:D49"/>
    <mergeCell ref="G49:I49"/>
    <mergeCell ref="B50:D50"/>
    <mergeCell ref="G50:I50"/>
    <mergeCell ref="B51:D51"/>
    <mergeCell ref="G51:I51"/>
    <mergeCell ref="B52:D53"/>
    <mergeCell ref="E52:E53"/>
    <mergeCell ref="F52:F53"/>
    <mergeCell ref="G52:I52"/>
    <mergeCell ref="G53:I53"/>
    <mergeCell ref="B54:D55"/>
    <mergeCell ref="E54:E55"/>
    <mergeCell ref="F54:F55"/>
    <mergeCell ref="G54:I54"/>
    <mergeCell ref="B56:D57"/>
    <mergeCell ref="E56:E57"/>
    <mergeCell ref="F56:F57"/>
    <mergeCell ref="B82:K88"/>
    <mergeCell ref="B79:K79"/>
    <mergeCell ref="B81:K81"/>
    <mergeCell ref="D63:G63"/>
    <mergeCell ref="H63:K63"/>
    <mergeCell ref="B60:K60"/>
    <mergeCell ref="B100:K103"/>
    <mergeCell ref="H98:K98"/>
    <mergeCell ref="B90:K90"/>
    <mergeCell ref="B91:K92"/>
    <mergeCell ref="B93:K95"/>
    <mergeCell ref="H97:K97"/>
  </mergeCells>
  <printOptions/>
  <pageMargins left="0.35433070866141736" right="0.35433070866141736" top="0.3937007874015748" bottom="0.3937007874015748" header="0.5118110236220472" footer="0.5118110236220472"/>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Vesna Ilic</cp:lastModifiedBy>
  <cp:lastPrinted>2007-07-11T08:52:50Z</cp:lastPrinted>
  <dcterms:created xsi:type="dcterms:W3CDTF">2007-02-12T13:02:25Z</dcterms:created>
  <dcterms:modified xsi:type="dcterms:W3CDTF">2007-07-16T09:46:47Z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