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<sst xmlns="http://schemas.openxmlformats.org/spreadsheetml/2006/main" count="136" uniqueCount="132">
  <si>
    <t>Na osnovu čl. 57 Zakona o tržisštu hartija od vrednosti i drugih finansijskih instrumenata (Službeni list SRJ br. 65/2002, Službeni glasnik RS br 57/2003 i 55/2004.) i čl.3. Pravilnika o sadržini i načinu izveštavanja javnih društava (Službeni glasnik RS br 102/2003),      objavljuje se</t>
  </si>
  <si>
    <r>
      <t xml:space="preserve">IZVOD IZ </t>
    </r>
    <r>
      <rPr>
        <b/>
        <sz val="10"/>
        <rFont val="Arial"/>
        <family val="2"/>
      </rPr>
      <t xml:space="preserve">KONSOLIDOVANOG </t>
    </r>
    <r>
      <rPr>
        <sz val="10"/>
        <rFont val="Arial"/>
        <family val="2"/>
      </rPr>
      <t>GODIŠNJEG RAČUNA ZA  2006. GODINU</t>
    </r>
  </si>
  <si>
    <t>HYPO ALPE- ADRIA-BANK ad Beograd</t>
  </si>
  <si>
    <t>I OSNOVNI PODACI</t>
  </si>
  <si>
    <t>1. skraćeni naziv</t>
  </si>
  <si>
    <t>3. matični broj</t>
  </si>
  <si>
    <t>2. adresa</t>
  </si>
  <si>
    <t>Bulevar Mihajla Pupina 6, Novi Beograd</t>
  </si>
  <si>
    <t>4. PIB</t>
  </si>
  <si>
    <t>II FINANSIJSKI IZVEŠTAJI - KONSOLIDOVANI</t>
  </si>
  <si>
    <r>
      <t>KONSOLIDOVANI BILANS STANJA</t>
    </r>
    <r>
      <rPr>
        <b/>
        <sz val="9"/>
        <rFont val="Arial"/>
        <family val="2"/>
      </rPr>
      <t xml:space="preserve">  (u 000 din)</t>
    </r>
  </si>
  <si>
    <t>AKTIVA</t>
  </si>
  <si>
    <t>PASIVA</t>
  </si>
  <si>
    <t>Gotovina i gotovinski ekvivalenti</t>
  </si>
  <si>
    <t>OBAVEZE</t>
  </si>
  <si>
    <t>Depoziti kod Centralne banke i HOV koje se mogu refinansirati kod Centralne banke</t>
  </si>
  <si>
    <t>Obaveze prema bankama</t>
  </si>
  <si>
    <t>Obaveze prema klijentima</t>
  </si>
  <si>
    <t>Obaveze za kamate i naknade</t>
  </si>
  <si>
    <t>Potraživanja za kamatu i naknadu</t>
  </si>
  <si>
    <t>Obaveze po osnovu HOV</t>
  </si>
  <si>
    <t>Plasmani bankama</t>
  </si>
  <si>
    <t>Obaveze iz dobitka</t>
  </si>
  <si>
    <t>Plasmani klijentima</t>
  </si>
  <si>
    <t>Ostale obaveze iz poslovanja</t>
  </si>
  <si>
    <t>HOV i drugi plasmani kojima se trguje</t>
  </si>
  <si>
    <t>Odloženi negativni goodwill</t>
  </si>
  <si>
    <t>Ulaganja u HOV koje se drže do dopeća</t>
  </si>
  <si>
    <t>Rezervisanja</t>
  </si>
  <si>
    <t>Učešća u kapitalu i ostale HOV raspoložive za prodaju</t>
  </si>
  <si>
    <t>Ostale obaveze i PVR</t>
  </si>
  <si>
    <t>Odložene poreske obaveze</t>
  </si>
  <si>
    <t>Nematerijalna ulaganja</t>
  </si>
  <si>
    <t>UKUPNO OBAVEZE</t>
  </si>
  <si>
    <t>Osnovna sredstva</t>
  </si>
  <si>
    <t>KAPITAL</t>
  </si>
  <si>
    <t>Ostala sredstva i AVR</t>
  </si>
  <si>
    <t>Akcijski i ostali kapital</t>
  </si>
  <si>
    <t>Odložena poreska sredstva</t>
  </si>
  <si>
    <t>Rezerve</t>
  </si>
  <si>
    <t>UKUPNA AKTIVA</t>
  </si>
  <si>
    <t>Akumulirana dobit/gubitak</t>
  </si>
  <si>
    <t>UKUPNO KAPITAL</t>
  </si>
  <si>
    <t>Interes manjinskih vlasnika</t>
  </si>
  <si>
    <t>UKUPNO PASIVA</t>
  </si>
  <si>
    <t>VANBILANSNE POZICIJE</t>
  </si>
  <si>
    <r>
      <t>KONSOLIDOVANI BILANS USPEHA</t>
    </r>
    <r>
      <rPr>
        <b/>
        <sz val="9"/>
        <rFont val="Arial"/>
        <family val="0"/>
      </rPr>
      <t xml:space="preserve">  (u 000 din)</t>
    </r>
  </si>
  <si>
    <t>PRIHODI I RASHODI REDOVNOG POSLOVANJA</t>
  </si>
  <si>
    <t>Prihodi od kamata</t>
  </si>
  <si>
    <t>Rashodi od kamata</t>
  </si>
  <si>
    <t>Dobit/gubit.po osnovu kamata</t>
  </si>
  <si>
    <t>Prihodi od naknada i provizija</t>
  </si>
  <si>
    <t>Rashodi od naknada i provizija</t>
  </si>
  <si>
    <t>Dobit/gubit.po osnovu nak. I prov</t>
  </si>
  <si>
    <t>Neto dobit/gubitak od prodaje HOV</t>
  </si>
  <si>
    <t>Neto prihodi/rashodi od kursnih razlika</t>
  </si>
  <si>
    <t>Neto prihodi po plasmanima u povezana lica po metodu kapitala</t>
  </si>
  <si>
    <t>Prihodi od dividendi i učešća</t>
  </si>
  <si>
    <t>Ostali poslovni prihodi</t>
  </si>
  <si>
    <t>Rashodi indirektnog otpisa plasmana i rezervisanja</t>
  </si>
  <si>
    <t>Ostali poslovni rashodi</t>
  </si>
  <si>
    <t>Prihodi/rashodi  od promena rvednosti imovihe i obaveza</t>
  </si>
  <si>
    <t>DOBITAK/GUBITAK IZ REDOVNOG POSLOVANJA</t>
  </si>
  <si>
    <t>VANRED. PRIHODI I RASHOCI</t>
  </si>
  <si>
    <t>Vanredni prihodi</t>
  </si>
  <si>
    <t>Vanredni rashoci</t>
  </si>
  <si>
    <t>Neto vanred. prihodi / rashodi</t>
  </si>
  <si>
    <t>DOBITAK/GUBITAK PERIODA PRE OPOREZIVANJA</t>
  </si>
  <si>
    <t>Porez na dobit</t>
  </si>
  <si>
    <t>DOB./GUB. POSLE OPOREZIVANJA</t>
  </si>
  <si>
    <t>Neto dobitak koji pripada 
manjinskim ulagačima</t>
  </si>
  <si>
    <t>Neto dobitak koji pripada 
vlasnicima matičnog pravnog lica</t>
  </si>
  <si>
    <t>Osnovna zarada po akciji</t>
  </si>
  <si>
    <r>
      <t xml:space="preserve">KONSOLIDOVANI IZVEŠTAJ O NOVČANIM TOKOVIMA </t>
    </r>
    <r>
      <rPr>
        <sz val="7"/>
        <rFont val="Arial"/>
        <family val="2"/>
      </rPr>
      <t>(u 000 din</t>
    </r>
    <r>
      <rPr>
        <sz val="9"/>
        <rFont val="Arial"/>
        <family val="2"/>
      </rPr>
      <t>)</t>
    </r>
  </si>
  <si>
    <t>А. TOKOVI GOTOVINE IZ POSLOVNIH AKTIVNOSTI</t>
  </si>
  <si>
    <t>I Prilivi got. Iz poslovnih aktivnosti</t>
  </si>
  <si>
    <t>II Odlivi got. Iz poslovnih aktivnosti</t>
  </si>
  <si>
    <t>III Neto priliv/odliv gotovine pre povećanja ili smanjenja u plasmanima i depozitima</t>
  </si>
  <si>
    <t>IV Smanjenje plasmana i povećanje uzetih depozita</t>
  </si>
  <si>
    <t>V Povećanje plasmana i smanjenje uzetih depozita</t>
  </si>
  <si>
    <t>VI Neto priliv/odliv gotovine iz psl.aktivn.pre poreza na dobit</t>
  </si>
  <si>
    <t>Plaćeni porez na dobit</t>
  </si>
  <si>
    <t>Isplaćene dividende</t>
  </si>
  <si>
    <t>VII Neto prilic/odliv gotov. Iz poslovnih aktivnosti</t>
  </si>
  <si>
    <t>B. TOKOVI GOTOVINE IZ AKTIVNOSTI INVESTIRANJA</t>
  </si>
  <si>
    <t>I Prilivi gotovine Iz aktivnosti investiranja</t>
  </si>
  <si>
    <t>II Odlivi gotovine iz aktivnosti investiranja</t>
  </si>
  <si>
    <t>III Neto priliv / odliv gotovine</t>
  </si>
  <si>
    <t>V. TOKOVI GOTOVINE IZ AKTIVNOSTI FINANSIRANJA</t>
  </si>
  <si>
    <t>I Prilivi gotovine Iz aktivnosti finansiranja</t>
  </si>
  <si>
    <t>II Odlivi gotovine iz aktivnosti finansiranja</t>
  </si>
  <si>
    <t>G. SVEGA NETO PRILIVI GOTOVINE</t>
  </si>
  <si>
    <t>D. SVEGA NETO ODLIVI GOTOVINE</t>
  </si>
  <si>
    <t>DJ. NETO POVEĆ./SMANJENJE GOTOVINE</t>
  </si>
  <si>
    <t>Е. GOTOVINA NA POČETKU GODINE</t>
  </si>
  <si>
    <t>Ž.  POZIT. / NEGAT. KURSNE RAZLIKE</t>
  </si>
  <si>
    <t>Z.  GOTOVINA NA KRAJU GODINE</t>
  </si>
  <si>
    <t>KONSOLIDOVANI   IZVEŠTAJ O   PROMENAMA  NA  KAPITALU   (u 000 din)</t>
  </si>
  <si>
    <t>Stanje na poč.god</t>
  </si>
  <si>
    <t>Povećanje tokom god</t>
  </si>
  <si>
    <t>Smanjenje tokom god</t>
  </si>
  <si>
    <t>Stanje na kraju god</t>
  </si>
  <si>
    <t>Stanje na poč. god</t>
  </si>
  <si>
    <t>1. Akcijski kapital</t>
  </si>
  <si>
    <t>2. Оstali kapital</t>
  </si>
  <si>
    <t>3. Еmisiona premija</t>
  </si>
  <si>
    <t>4. Upisani neuplaćen kapital</t>
  </si>
  <si>
    <t>5. Оtkupljene sopstvene akcije</t>
  </si>
  <si>
    <t>6. Ukupno akcijski i ostali kapital</t>
  </si>
  <si>
    <t>7. Revalorizacione rezerve</t>
  </si>
  <si>
    <t>8. Druge rezerve</t>
  </si>
  <si>
    <t>9. Ukupno rezerve</t>
  </si>
  <si>
    <t>10: Dobitak</t>
  </si>
  <si>
    <t>11. Gubitak</t>
  </si>
  <si>
    <t>12. Ukupno akumulirana dobit</t>
  </si>
  <si>
    <t>13. Ukupno akumuliran gubitak</t>
  </si>
  <si>
    <t>14. Ukupno kapital</t>
  </si>
  <si>
    <r>
      <t>III MIŠLJENJE REVIZORA  O FINANSIJSKIM IZVEŠTAJIMA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Prema mišljenu nezavisnog revizora Deloitte d.o.o Beograd:
 "konsolidovani finansijski izveštaji istinito i objektivno, po svim materijalno značajnim pitanjima, prikazuju konsolidovani finansijski položaj Hypo Alpe-Adria Bank ad Beograd , na dan 31.12.2006 god, kao i konsolidovane rezultate njenog poslovanja, promene na kapitalu i tokove gotovine za godinu koja se završava na taj dan, u skladu sa Zakonom o računovodstvu i reviziji Republike Srbije, propisima Narodne banke Srbije koji regulišu izveštavanje banaka o osnovama za sastavljanje konsolidovanih finansijskih izveštaja, obelodanjenim u napomeni 2 uz konsolidovane finansijske izveštaje.."</t>
    </r>
  </si>
  <si>
    <t>IV ZNAČAJNE PROMENE PRAVNOG I FINANSIJSKOG POLOŽAJA DRUŠTVA I DRUGE VAŽNE PROMENE PODATAKA SADRŽANIH U PROSPEKTU ZA DISTRIBUCIJU HOV</t>
  </si>
  <si>
    <r>
      <t>U toku 2006. godine Banka je uvećala akcionarski kapital izdavanjem dve</t>
    </r>
    <r>
      <rPr>
        <b/>
        <sz val="9"/>
        <rFont val="Arial"/>
        <family val="0"/>
      </rPr>
      <t xml:space="preserve"> emisije</t>
    </r>
    <r>
      <rPr>
        <sz val="9"/>
        <rFont val="Arial"/>
        <family val="0"/>
      </rPr>
      <t xml:space="preserve"> bez javne ponude: 
</t>
    </r>
    <r>
      <rPr>
        <b/>
        <sz val="9"/>
        <rFont val="Arial"/>
        <family val="0"/>
      </rPr>
      <t>1)</t>
    </r>
    <r>
      <rPr>
        <sz val="9"/>
        <rFont val="Arial"/>
        <family val="0"/>
      </rPr>
      <t xml:space="preserve">  XXII emisija po rešenju Komisije za hartije od vrednosti br 4/0-06-185/6-06 od 06.02.2006.godine. Vrednost ove emisije iznosi 4.142.400.000 dinara uz izdavanje 2.071.200 komada akcija nominalne vrednosti 2.000,00 din.</t>
    </r>
    <r>
      <rPr>
        <b/>
        <sz val="9"/>
        <rFont val="Arial"/>
        <family val="0"/>
      </rPr>
      <t xml:space="preserve">                                                                              
2) </t>
    </r>
    <r>
      <rPr>
        <sz val="9"/>
        <rFont val="Arial"/>
        <family val="0"/>
      </rPr>
      <t>XXIII emisija po rešenju Komisije za hartije od vrednosti br 4/0-06-3674/7-06 od 21.12.2006.godine. Vrednost ove emisije iznosi 3.042.906.000 dinara uz izdavanje 1.521.453 komada akcija nominalne vrednosti 2.000,00 dinara</t>
    </r>
    <r>
      <rPr>
        <b/>
        <sz val="9"/>
        <rFont val="Arial"/>
        <family val="0"/>
      </rPr>
      <t xml:space="preserve">.                                                                                                                                                                                                        </t>
    </r>
  </si>
  <si>
    <r>
      <t xml:space="preserve">Ukupan iznos uzetih </t>
    </r>
    <r>
      <rPr>
        <b/>
        <sz val="9"/>
        <rFont val="Arial"/>
        <family val="0"/>
      </rPr>
      <t>subordiniranih kredita</t>
    </r>
    <r>
      <rPr>
        <sz val="9"/>
        <rFont val="Arial"/>
        <family val="0"/>
      </rPr>
      <t xml:space="preserve">  na dan 31.12.2006. iznosi din 15.756.138.000, od čega 
EUR 50.000.000,00  uzet u 2005. godini sa dospećem 15.12.2013.god  
CHF 20.000.000,00 je uzet u 2006. godini sa dospećem 20. 01.2016   
EUR  137.000.000,00 je uzte u 2006. godini sa dospećem 20.01.2016.godine. 
Ukupni iznos subordiniranih kredita je uzet od Hypo Alpe-Adria International bank Klagenfurt.                                                                                                                                                         </t>
    </r>
  </si>
  <si>
    <r>
      <t xml:space="preserve">
Ukupan iznos  </t>
    </r>
    <r>
      <rPr>
        <b/>
        <sz val="9"/>
        <rFont val="Arial"/>
        <family val="0"/>
      </rPr>
      <t>dugoročni kredita</t>
    </r>
    <r>
      <rPr>
        <sz val="9"/>
        <rFont val="Arial"/>
        <family val="0"/>
      </rPr>
      <t xml:space="preserve"> u bilansu Banke na dan 31.12.2006. iznosi din 51.084.620.800, od čega je 
EUR 100.000.000,00 uzet u 2004. godini od HVB banke Minhen sa dospećem  31.12.2007.
Svi ostali krediti su uzeti od Hypo Alpe-Adira-International Bank AG Klagenfurt: 
EUR  112.900.000,00  uzet u 2004. godini sa dospećem 28.05.2009.god  
EUR  289.900.000,00 je uzet u 2005. godini sa dospećem 17.02.2015   
EUR  105.000.000,00 je uzet u 2006. godini sa dospećem  29.06.2016
CHF      5.000.000,00 je uzet u 2005. godini sa dospećem 17.02.2015.
CHF    44.000.000,00 je uzet u 2006. godini sa dospećem 29.06.2016
USD   11.000.000,00 je uzet u  2006. godini sa dospećem 17.02.2015.,  ali je vraćen pre roka 16.01.2007.godine 
</t>
    </r>
  </si>
  <si>
    <r>
      <t xml:space="preserve">
Podaci o društvima koja su predmet konsolidacije:
</t>
    </r>
    <r>
      <rPr>
        <sz val="9"/>
        <rFont val="Arial"/>
        <family val="0"/>
      </rPr>
      <t xml:space="preserve">Matično preduzeće je </t>
    </r>
    <r>
      <rPr>
        <b/>
        <sz val="9"/>
        <rFont val="Arial"/>
        <family val="2"/>
      </rPr>
      <t>Hypo Alpe-Adria-Bank ad Beograd</t>
    </r>
    <r>
      <rPr>
        <sz val="9"/>
        <rFont val="Arial"/>
        <family val="0"/>
      </rPr>
      <t xml:space="preserve">, Bulevar Mihajla Pupina 6, Novi Beograd
matični broj 07726716
šifra delatnosti 65121 - bankarske organizacije
PIB 100228215
Broj zaposlenih radnika: 718
Ukupan akcijski kapital je din 11.683.848.000,00 a ukupan broj akcija 5.841.924 sa CFI kodom ESVUFR i
ISIN brojem RSHYPOE 68424. Nominalna vrednost jedne akcije je din 2.000,00. Ukupan broj akcionara Banke
je 65, a većinski akcionar Hypo Alpe-Adria-International Bank AG Klagenfurt poseduje 99,8981% akcija.
</t>
    </r>
  </si>
  <si>
    <r>
      <t xml:space="preserve">
1</t>
    </r>
    <r>
      <rPr>
        <sz val="9"/>
        <rFont val="Arial"/>
        <family val="2"/>
      </rPr>
      <t xml:space="preserve">. Zavisno preduzeće </t>
    </r>
    <r>
      <rPr>
        <b/>
        <sz val="9"/>
        <rFont val="Arial"/>
        <family val="2"/>
      </rPr>
      <t>Hypo Alpe-Adria-Securities ad Beograd</t>
    </r>
    <r>
      <rPr>
        <sz val="9"/>
        <rFont val="Arial"/>
        <family val="2"/>
      </rPr>
      <t xml:space="preserve">,   Bulevar Mihajla Pupina 6, Novi Beograd
matični broj 17560964
šifra delatnosti 65232 - ostalo finansijsko posredovanje
PIB 103377975
Broj zaposlenih radnika: 10
Osnovni kapital zatvorenog akcionarskog  društva iznosi eur 600.000 = din 45.918.476,00 i podeljen je na 10.000 akcija
bez nominalne vrednosti koje su evidentirane sa CFI kodom ESVTFR i ISIN RSHAASE 19081
Hypo Alpe-Adria-Bank a.d. Beograd poseduje 9.941akcija
Hypo Alpe-Adria-Leasing d.o.o. Beograd poseduje 59 akcija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Zavisno preduzeće </t>
    </r>
    <r>
      <rPr>
        <b/>
        <sz val="9"/>
        <rFont val="Arial"/>
        <family val="2"/>
      </rPr>
      <t xml:space="preserve">BEO FT Investment d.o.o. Beograd, </t>
    </r>
    <r>
      <rPr>
        <sz val="9"/>
        <rFont val="Arial"/>
        <family val="2"/>
      </rPr>
      <t>Bulevar Mihajla Pupina 6, Novi Beograd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matični broj 20111933
šifra delatnosti 51700 - ostala trgovina na veliko
PIB 104185723
Broj zaposlenih radnika 1
Osnovni kapital društva iznosi eur 10.000,00 = din 863.710,00 po kursu na dan uplate.
Osnivač društva i njegov jedini član je Hypo Alpe-Adria-Bank ad Beograd.
Društvo je registrovano 26.12.2005.g kod Agencije za privredne registre, pod brojem BD 101825 / 2005.
Podredjeno društvo se ne uključuje u godišnju reviziju finansijskih izveštaja na konsolidovanoj osnovi po Rešenju NBS
broj 5325 od 04.04.2007.god.
</t>
    </r>
  </si>
  <si>
    <t>V VREME I MESTO GDE SE MOŽE IZVRŠITI UVID U KOMPLETAN GODIŠNJI RAČUN</t>
  </si>
  <si>
    <r>
      <t xml:space="preserve">Uvid se može izvršiti svakog radnog dana </t>
    </r>
    <r>
      <rPr>
        <b/>
        <sz val="8"/>
        <rFont val="Arial"/>
        <family val="2"/>
      </rPr>
      <t>od 9 - 12 časova u sedištu matičnog društva</t>
    </r>
  </si>
  <si>
    <r>
      <t xml:space="preserve">NAPOMENA
</t>
    </r>
    <r>
      <rPr>
        <b/>
        <i/>
        <sz val="8"/>
        <rFont val="Arial"/>
        <family val="2"/>
      </rPr>
      <t xml:space="preserve">Banka će objaviti revidirane finansijske izveštaje na veb site :  www.hypo-alpe-adria.co.yu 
</t>
    </r>
  </si>
  <si>
    <t>Predsednik Izvršnog odbora banke</t>
  </si>
  <si>
    <t>Vladimir Čupić</t>
  </si>
  <si>
    <t>Član Izvršnog odbora banke</t>
  </si>
  <si>
    <t xml:space="preserve">Beograd, </t>
  </si>
  <si>
    <t>Rade Vojnović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</si>
</sst>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09">
      <selection activeCell="C159" sqref="C159"/>
    </sheetView>
  </sheetViews>
  <sheetFormatPr defaultColWidth="9.140625" defaultRowHeight="12.75"/>
  <cols>
    <col min="1" max="1" width="9.140625" style="2" customWidth="1"/>
    <col min="2" max="2" width="14.28125" style="2" customWidth="1"/>
    <col min="3" max="3" width="8.140625" style="2" customWidth="1"/>
    <col min="4" max="4" width="8.57421875" style="2" customWidth="1"/>
    <col min="5" max="5" width="10.00390625" style="2" customWidth="1"/>
    <col min="6" max="6" width="9.140625" style="2" customWidth="1"/>
    <col min="7" max="7" width="9.28125" style="2" customWidth="1"/>
    <col min="8" max="8" width="8.00390625" style="2" customWidth="1"/>
    <col min="9" max="9" width="9.140625" style="2" customWidth="1"/>
    <col min="10" max="10" width="9.5742187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10" ht="33.7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2.75" customHeight="1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</row>
    <row r="5" ht="4.5" customHeight="1"/>
    <row r="6" spans="1:10" ht="12.75">
      <c r="A6" s="244" t="s">
        <v>3</v>
      </c>
      <c r="B6" s="244"/>
      <c r="C6" s="244"/>
      <c r="D6" s="244"/>
      <c r="E6" s="244"/>
      <c r="F6" s="244"/>
      <c r="G6" s="244"/>
      <c r="H6" s="244"/>
      <c r="I6" s="244"/>
      <c r="J6" s="244"/>
    </row>
    <row r="7" spans="1:10" ht="11.25">
      <c r="A7" s="237" t="s">
        <v>4</v>
      </c>
      <c r="B7" s="237"/>
      <c r="C7" s="241"/>
      <c r="D7" s="241"/>
      <c r="E7" s="241"/>
      <c r="F7" s="241"/>
      <c r="G7" s="237" t="s">
        <v>5</v>
      </c>
      <c r="H7" s="237"/>
      <c r="I7" s="241">
        <v>7726716</v>
      </c>
      <c r="J7" s="241"/>
    </row>
    <row r="8" spans="1:10" ht="11.25">
      <c r="A8" s="237" t="s">
        <v>6</v>
      </c>
      <c r="B8" s="237"/>
      <c r="C8" s="238" t="s">
        <v>7</v>
      </c>
      <c r="D8" s="239"/>
      <c r="E8" s="239"/>
      <c r="F8" s="240"/>
      <c r="G8" s="237" t="s">
        <v>8</v>
      </c>
      <c r="H8" s="237"/>
      <c r="I8" s="238">
        <v>100228215</v>
      </c>
      <c r="J8" s="240"/>
    </row>
    <row r="9" spans="1:10" ht="4.5" customHeight="1">
      <c r="A9" s="4"/>
      <c r="B9" s="4"/>
      <c r="C9" s="5"/>
      <c r="D9" s="5"/>
      <c r="E9" s="5"/>
      <c r="F9" s="5"/>
      <c r="G9" s="4"/>
      <c r="H9" s="4"/>
      <c r="I9" s="5"/>
      <c r="J9" s="5"/>
    </row>
    <row r="10" spans="1:10" ht="12.75">
      <c r="A10" s="6" t="s">
        <v>9</v>
      </c>
      <c r="B10" s="6"/>
      <c r="C10" s="6"/>
      <c r="D10" s="5"/>
      <c r="E10" s="5"/>
      <c r="F10" s="5"/>
      <c r="G10" s="4"/>
      <c r="H10" s="4"/>
      <c r="I10" s="5"/>
      <c r="J10" s="5"/>
    </row>
    <row r="11" spans="1:10" ht="3.75" customHeight="1">
      <c r="A11" s="7"/>
      <c r="B11" s="7"/>
      <c r="C11" s="7"/>
      <c r="D11" s="5"/>
      <c r="E11" s="5"/>
      <c r="F11" s="5"/>
      <c r="G11" s="4"/>
      <c r="H11" s="4"/>
      <c r="I11" s="5"/>
      <c r="J11" s="5"/>
    </row>
    <row r="12" spans="1:10" ht="18" customHeight="1">
      <c r="A12" s="232" t="s">
        <v>10</v>
      </c>
      <c r="B12" s="233"/>
      <c r="C12" s="233"/>
      <c r="D12" s="233"/>
      <c r="E12" s="233"/>
      <c r="F12" s="233"/>
      <c r="G12" s="233"/>
      <c r="H12" s="233"/>
      <c r="I12" s="233"/>
      <c r="J12" s="233"/>
    </row>
    <row r="13" spans="1:10" ht="12">
      <c r="A13" s="55" t="s">
        <v>11</v>
      </c>
      <c r="B13" s="55"/>
      <c r="C13" s="55"/>
      <c r="D13" s="8">
        <v>2005</v>
      </c>
      <c r="E13" s="9">
        <v>2006</v>
      </c>
      <c r="F13" s="234" t="s">
        <v>12</v>
      </c>
      <c r="G13" s="235"/>
      <c r="H13" s="236"/>
      <c r="I13" s="8">
        <v>2005</v>
      </c>
      <c r="J13" s="9">
        <v>2006</v>
      </c>
    </row>
    <row r="14" spans="1:10" ht="11.25">
      <c r="A14" s="82" t="s">
        <v>13</v>
      </c>
      <c r="B14" s="216"/>
      <c r="C14" s="83"/>
      <c r="D14" s="13">
        <v>4156259</v>
      </c>
      <c r="E14" s="13">
        <v>1473514</v>
      </c>
      <c r="F14" s="108" t="s">
        <v>14</v>
      </c>
      <c r="G14" s="217"/>
      <c r="H14" s="109"/>
      <c r="I14" s="14"/>
      <c r="J14" s="14"/>
    </row>
    <row r="15" spans="1:10" ht="11.25">
      <c r="A15" s="116" t="s">
        <v>15</v>
      </c>
      <c r="B15" s="117"/>
      <c r="C15" s="118"/>
      <c r="D15" s="223">
        <v>16801958</v>
      </c>
      <c r="E15" s="223">
        <v>48942851</v>
      </c>
      <c r="F15" s="82" t="s">
        <v>16</v>
      </c>
      <c r="G15" s="216"/>
      <c r="H15" s="83"/>
      <c r="I15" s="13">
        <v>1627041</v>
      </c>
      <c r="J15" s="13">
        <v>4941863</v>
      </c>
    </row>
    <row r="16" spans="1:10" ht="11.25">
      <c r="A16" s="225"/>
      <c r="B16" s="226"/>
      <c r="C16" s="227"/>
      <c r="D16" s="231"/>
      <c r="E16" s="231"/>
      <c r="F16" s="82" t="s">
        <v>17</v>
      </c>
      <c r="G16" s="216"/>
      <c r="H16" s="83"/>
      <c r="I16" s="13">
        <v>55261314</v>
      </c>
      <c r="J16" s="13">
        <v>74877669</v>
      </c>
    </row>
    <row r="17" spans="1:10" ht="11.25">
      <c r="A17" s="228"/>
      <c r="B17" s="229"/>
      <c r="C17" s="230"/>
      <c r="D17" s="224"/>
      <c r="E17" s="224"/>
      <c r="F17" s="82" t="s">
        <v>18</v>
      </c>
      <c r="G17" s="216"/>
      <c r="H17" s="83"/>
      <c r="I17" s="13">
        <v>420</v>
      </c>
      <c r="J17" s="13">
        <v>9231</v>
      </c>
    </row>
    <row r="18" spans="1:10" ht="12.75" customHeight="1">
      <c r="A18" s="112" t="s">
        <v>19</v>
      </c>
      <c r="B18" s="112"/>
      <c r="C18" s="112"/>
      <c r="D18" s="13">
        <v>352068</v>
      </c>
      <c r="E18" s="13">
        <v>357633</v>
      </c>
      <c r="F18" s="82" t="s">
        <v>20</v>
      </c>
      <c r="G18" s="216"/>
      <c r="H18" s="83"/>
      <c r="I18" s="13"/>
      <c r="J18" s="13"/>
    </row>
    <row r="19" spans="1:10" ht="12" customHeight="1">
      <c r="A19" s="112" t="s">
        <v>21</v>
      </c>
      <c r="B19" s="112"/>
      <c r="C19" s="112"/>
      <c r="D19" s="13">
        <v>2319775</v>
      </c>
      <c r="E19" s="13">
        <v>4845020</v>
      </c>
      <c r="F19" s="82" t="s">
        <v>22</v>
      </c>
      <c r="G19" s="216"/>
      <c r="H19" s="83"/>
      <c r="I19" s="13"/>
      <c r="J19" s="13"/>
    </row>
    <row r="20" spans="1:10" ht="12" customHeight="1">
      <c r="A20" s="112" t="s">
        <v>23</v>
      </c>
      <c r="B20" s="112"/>
      <c r="C20" s="112"/>
      <c r="D20" s="13">
        <v>40233148</v>
      </c>
      <c r="E20" s="13">
        <v>52938424</v>
      </c>
      <c r="F20" s="10" t="s">
        <v>24</v>
      </c>
      <c r="G20" s="11"/>
      <c r="H20" s="12"/>
      <c r="I20" s="13">
        <v>133559</v>
      </c>
      <c r="J20" s="13">
        <v>301040</v>
      </c>
    </row>
    <row r="21" spans="1:10" ht="13.5" customHeight="1">
      <c r="A21" s="112" t="s">
        <v>25</v>
      </c>
      <c r="B21" s="112"/>
      <c r="C21" s="112"/>
      <c r="D21" s="13">
        <v>53521</v>
      </c>
      <c r="E21" s="13">
        <v>78988</v>
      </c>
      <c r="F21" s="82" t="s">
        <v>26</v>
      </c>
      <c r="G21" s="216"/>
      <c r="H21" s="83"/>
      <c r="I21" s="13">
        <v>0</v>
      </c>
      <c r="J21" s="13">
        <v>0</v>
      </c>
    </row>
    <row r="22" spans="1:10" ht="11.25">
      <c r="A22" s="112" t="s">
        <v>27</v>
      </c>
      <c r="B22" s="112"/>
      <c r="C22" s="112"/>
      <c r="D22" s="13">
        <v>29205</v>
      </c>
      <c r="E22" s="13">
        <v>135883</v>
      </c>
      <c r="F22" s="82" t="s">
        <v>28</v>
      </c>
      <c r="G22" s="216"/>
      <c r="H22" s="83"/>
      <c r="I22" s="13">
        <v>127393</v>
      </c>
      <c r="J22" s="13">
        <v>191524</v>
      </c>
    </row>
    <row r="23" spans="1:10" ht="11.25">
      <c r="A23" s="116" t="s">
        <v>29</v>
      </c>
      <c r="B23" s="218"/>
      <c r="C23" s="219"/>
      <c r="D23" s="223">
        <v>2493226</v>
      </c>
      <c r="E23" s="223">
        <v>403941</v>
      </c>
      <c r="F23" s="112" t="s">
        <v>30</v>
      </c>
      <c r="G23" s="112"/>
      <c r="H23" s="112"/>
      <c r="I23" s="13">
        <v>5164107</v>
      </c>
      <c r="J23" s="13">
        <v>17129166</v>
      </c>
    </row>
    <row r="24" spans="1:10" ht="11.25">
      <c r="A24" s="220"/>
      <c r="B24" s="221"/>
      <c r="C24" s="222"/>
      <c r="D24" s="224"/>
      <c r="E24" s="224"/>
      <c r="F24" s="82" t="s">
        <v>31</v>
      </c>
      <c r="G24" s="216"/>
      <c r="H24" s="83"/>
      <c r="I24" s="13">
        <v>11966</v>
      </c>
      <c r="J24" s="13">
        <v>14752</v>
      </c>
    </row>
    <row r="25" spans="1:10" ht="12.75" customHeight="1">
      <c r="A25" s="112" t="s">
        <v>32</v>
      </c>
      <c r="B25" s="112"/>
      <c r="C25" s="112"/>
      <c r="D25" s="13">
        <v>516787</v>
      </c>
      <c r="E25" s="13">
        <v>827228</v>
      </c>
      <c r="F25" s="107" t="s">
        <v>33</v>
      </c>
      <c r="G25" s="107"/>
      <c r="H25" s="107"/>
      <c r="I25" s="13">
        <f>SUM(I15:I24)</f>
        <v>62325800</v>
      </c>
      <c r="J25" s="13">
        <f>SUM(J15:J24)</f>
        <v>97465245</v>
      </c>
    </row>
    <row r="26" spans="1:10" ht="13.5" customHeight="1">
      <c r="A26" s="82" t="s">
        <v>34</v>
      </c>
      <c r="B26" s="216"/>
      <c r="C26" s="83"/>
      <c r="D26" s="13">
        <v>981630</v>
      </c>
      <c r="E26" s="13">
        <v>1289693</v>
      </c>
      <c r="F26" s="108" t="s">
        <v>35</v>
      </c>
      <c r="G26" s="217"/>
      <c r="H26" s="109"/>
      <c r="I26" s="16"/>
      <c r="J26" s="17"/>
    </row>
    <row r="27" spans="1:12" ht="12" customHeight="1">
      <c r="A27" s="82" t="s">
        <v>36</v>
      </c>
      <c r="B27" s="216"/>
      <c r="C27" s="83"/>
      <c r="D27" s="13">
        <v>208021</v>
      </c>
      <c r="E27" s="13">
        <v>862631</v>
      </c>
      <c r="F27" s="82" t="s">
        <v>37</v>
      </c>
      <c r="G27" s="216"/>
      <c r="H27" s="83"/>
      <c r="I27" s="13">
        <v>4500417</v>
      </c>
      <c r="J27" s="13">
        <f>12578799</f>
        <v>12578799</v>
      </c>
      <c r="L27" s="18"/>
    </row>
    <row r="28" spans="1:12" ht="12" customHeight="1">
      <c r="A28" s="82" t="s">
        <v>38</v>
      </c>
      <c r="B28" s="216"/>
      <c r="C28" s="83"/>
      <c r="D28" s="13"/>
      <c r="E28" s="13"/>
      <c r="F28" s="82" t="s">
        <v>39</v>
      </c>
      <c r="G28" s="216"/>
      <c r="H28" s="83"/>
      <c r="I28" s="13">
        <v>526082</v>
      </c>
      <c r="J28" s="13">
        <f>1265250</f>
        <v>1265250</v>
      </c>
      <c r="L28" s="18"/>
    </row>
    <row r="29" spans="1:12" ht="17.25" customHeight="1" thickBot="1">
      <c r="A29" s="159" t="s">
        <v>40</v>
      </c>
      <c r="B29" s="159"/>
      <c r="C29" s="159"/>
      <c r="D29" s="19">
        <f>SUM(D14:D28)</f>
        <v>68145598</v>
      </c>
      <c r="E29" s="19">
        <f>SUM(E14:E28)</f>
        <v>112155806</v>
      </c>
      <c r="F29" s="112" t="s">
        <v>41</v>
      </c>
      <c r="G29" s="112"/>
      <c r="H29" s="112"/>
      <c r="I29" s="13">
        <v>793299</v>
      </c>
      <c r="J29" s="13">
        <v>846512</v>
      </c>
      <c r="L29" s="18"/>
    </row>
    <row r="30" spans="1:10" ht="11.25">
      <c r="A30" s="214"/>
      <c r="B30" s="214"/>
      <c r="C30" s="214"/>
      <c r="D30" s="214"/>
      <c r="E30" s="215"/>
      <c r="F30" s="107" t="s">
        <v>42</v>
      </c>
      <c r="G30" s="107"/>
      <c r="H30" s="107"/>
      <c r="I30" s="13">
        <f>SUM(I27:I29)</f>
        <v>5819798</v>
      </c>
      <c r="J30" s="13">
        <f>SUM(J27:J29)</f>
        <v>14690561</v>
      </c>
    </row>
    <row r="31" spans="1:10" ht="12.75">
      <c r="A31" s="20"/>
      <c r="B31" s="20"/>
      <c r="C31" s="20"/>
      <c r="D31" s="20"/>
      <c r="E31" s="20"/>
      <c r="F31" s="21" t="s">
        <v>43</v>
      </c>
      <c r="G31" s="15"/>
      <c r="H31" s="15"/>
      <c r="I31" s="13"/>
      <c r="J31" s="13">
        <v>552</v>
      </c>
    </row>
    <row r="32" spans="1:10" ht="15" customHeight="1">
      <c r="A32" s="153"/>
      <c r="B32" s="153"/>
      <c r="C32" s="153"/>
      <c r="D32" s="153"/>
      <c r="E32" s="153"/>
      <c r="F32" s="107" t="s">
        <v>44</v>
      </c>
      <c r="G32" s="107"/>
      <c r="H32" s="107"/>
      <c r="I32" s="13">
        <f>+I30+I25</f>
        <v>68145598</v>
      </c>
      <c r="J32" s="13">
        <f>+J25+J30</f>
        <v>112155806</v>
      </c>
    </row>
    <row r="33" spans="1:10" ht="12.75" customHeight="1" thickBot="1">
      <c r="A33" s="210"/>
      <c r="B33" s="210"/>
      <c r="C33" s="210"/>
      <c r="D33" s="211"/>
      <c r="E33" s="211"/>
      <c r="F33" s="212" t="s">
        <v>45</v>
      </c>
      <c r="G33" s="213"/>
      <c r="H33" s="213"/>
      <c r="I33" s="19">
        <v>14103628</v>
      </c>
      <c r="J33" s="19">
        <v>44818278</v>
      </c>
    </row>
    <row r="34" spans="1:10" ht="12" customHeight="1">
      <c r="A34" s="210"/>
      <c r="B34" s="210"/>
      <c r="C34" s="210"/>
      <c r="D34" s="211"/>
      <c r="E34" s="211"/>
      <c r="F34" s="26"/>
      <c r="G34" s="26"/>
      <c r="H34" s="26"/>
      <c r="I34" s="26"/>
      <c r="J34" s="26"/>
    </row>
    <row r="35" spans="1:10" ht="6.75" customHeight="1">
      <c r="A35" s="22"/>
      <c r="B35" s="22"/>
      <c r="C35" s="22"/>
      <c r="D35" s="23"/>
      <c r="E35" s="23"/>
      <c r="F35" s="24"/>
      <c r="G35" s="24"/>
      <c r="H35" s="24"/>
      <c r="I35" s="23"/>
      <c r="J35" s="23"/>
    </row>
    <row r="36" spans="1:10" ht="6.75" customHeight="1">
      <c r="A36" s="22"/>
      <c r="B36" s="22"/>
      <c r="C36" s="22"/>
      <c r="D36" s="23"/>
      <c r="E36" s="23"/>
      <c r="F36" s="24"/>
      <c r="G36" s="24"/>
      <c r="H36" s="24"/>
      <c r="I36" s="23"/>
      <c r="J36" s="23"/>
    </row>
    <row r="37" spans="1:10" ht="6.75" customHeight="1">
      <c r="A37" s="22"/>
      <c r="B37" s="22"/>
      <c r="C37" s="22"/>
      <c r="D37" s="23"/>
      <c r="E37" s="23"/>
      <c r="F37" s="24"/>
      <c r="G37" s="24"/>
      <c r="H37" s="24"/>
      <c r="I37" s="23"/>
      <c r="J37" s="23"/>
    </row>
    <row r="38" spans="1:10" ht="6.75" customHeight="1">
      <c r="A38" s="22"/>
      <c r="B38" s="22"/>
      <c r="C38" s="22"/>
      <c r="D38" s="23"/>
      <c r="E38" s="23"/>
      <c r="F38" s="24"/>
      <c r="G38" s="24"/>
      <c r="H38" s="24"/>
      <c r="I38" s="23"/>
      <c r="J38" s="23"/>
    </row>
    <row r="39" spans="1:10" ht="6.75" customHeight="1">
      <c r="A39" s="22"/>
      <c r="B39" s="22"/>
      <c r="C39" s="22"/>
      <c r="D39" s="23"/>
      <c r="E39" s="23"/>
      <c r="F39" s="24"/>
      <c r="G39" s="24"/>
      <c r="H39" s="24"/>
      <c r="I39" s="23"/>
      <c r="J39" s="23"/>
    </row>
    <row r="40" spans="1:10" ht="6.75" customHeight="1">
      <c r="A40" s="22"/>
      <c r="B40" s="22"/>
      <c r="C40" s="22"/>
      <c r="D40" s="23"/>
      <c r="E40" s="23"/>
      <c r="F40" s="24"/>
      <c r="G40" s="24"/>
      <c r="H40" s="24"/>
      <c r="I40" s="23"/>
      <c r="J40" s="23"/>
    </row>
    <row r="41" spans="1:10" ht="6.75" customHeight="1">
      <c r="A41" s="22"/>
      <c r="B41" s="22"/>
      <c r="C41" s="22"/>
      <c r="D41" s="23"/>
      <c r="E41" s="23"/>
      <c r="F41" s="24"/>
      <c r="G41" s="24"/>
      <c r="H41" s="24"/>
      <c r="I41" s="23"/>
      <c r="J41" s="23"/>
    </row>
    <row r="42" spans="1:10" ht="6.75" customHeight="1">
      <c r="A42" s="22"/>
      <c r="B42" s="22"/>
      <c r="C42" s="22"/>
      <c r="D42" s="23"/>
      <c r="E42" s="23"/>
      <c r="F42" s="24"/>
      <c r="G42" s="24"/>
      <c r="H42" s="24"/>
      <c r="I42" s="23"/>
      <c r="J42" s="23"/>
    </row>
    <row r="43" spans="1:10" ht="6.75" customHeight="1">
      <c r="A43" s="22"/>
      <c r="B43" s="22"/>
      <c r="C43" s="22"/>
      <c r="D43" s="23"/>
      <c r="E43" s="23"/>
      <c r="F43" s="24"/>
      <c r="G43" s="24"/>
      <c r="H43" s="24"/>
      <c r="I43" s="23"/>
      <c r="J43" s="23"/>
    </row>
    <row r="44" spans="1:10" ht="6.75" customHeight="1">
      <c r="A44" s="22"/>
      <c r="B44" s="22"/>
      <c r="C44" s="22"/>
      <c r="D44" s="23"/>
      <c r="E44" s="23"/>
      <c r="F44" s="24"/>
      <c r="G44" s="24"/>
      <c r="H44" s="24"/>
      <c r="I44" s="23"/>
      <c r="J44" s="23"/>
    </row>
    <row r="45" spans="1:10" ht="6.75" customHeight="1">
      <c r="A45" s="22"/>
      <c r="B45" s="22"/>
      <c r="C45" s="22"/>
      <c r="D45" s="23"/>
      <c r="E45" s="23"/>
      <c r="F45" s="24"/>
      <c r="G45" s="24"/>
      <c r="H45" s="24"/>
      <c r="I45" s="23"/>
      <c r="J45" s="23"/>
    </row>
    <row r="46" spans="1:10" ht="6.75" customHeight="1">
      <c r="A46" s="22"/>
      <c r="B46" s="22"/>
      <c r="C46" s="22"/>
      <c r="D46" s="23"/>
      <c r="E46" s="23"/>
      <c r="F46" s="24"/>
      <c r="G46" s="24"/>
      <c r="H46" s="24"/>
      <c r="I46" s="23"/>
      <c r="J46" s="23"/>
    </row>
    <row r="47" spans="1:10" ht="6.75" customHeight="1">
      <c r="A47" s="22"/>
      <c r="B47" s="22"/>
      <c r="C47" s="22"/>
      <c r="D47" s="23"/>
      <c r="E47" s="23"/>
      <c r="F47" s="24"/>
      <c r="G47" s="24"/>
      <c r="H47" s="24"/>
      <c r="I47" s="23"/>
      <c r="J47" s="23"/>
    </row>
    <row r="48" spans="1:10" ht="6.75" customHeight="1">
      <c r="A48" s="22"/>
      <c r="B48" s="22"/>
      <c r="C48" s="22"/>
      <c r="D48" s="23"/>
      <c r="E48" s="23"/>
      <c r="F48" s="24"/>
      <c r="G48" s="24"/>
      <c r="H48" s="24"/>
      <c r="I48" s="23"/>
      <c r="J48" s="23"/>
    </row>
    <row r="49" spans="1:10" ht="6.75" customHeight="1">
      <c r="A49" s="22"/>
      <c r="B49" s="22"/>
      <c r="C49" s="22"/>
      <c r="D49" s="23"/>
      <c r="E49" s="23"/>
      <c r="F49" s="24"/>
      <c r="G49" s="24"/>
      <c r="H49" s="24"/>
      <c r="I49" s="23"/>
      <c r="J49" s="23"/>
    </row>
    <row r="50" spans="1:10" ht="6.75" customHeight="1">
      <c r="A50" s="22"/>
      <c r="B50" s="22"/>
      <c r="C50" s="22"/>
      <c r="D50" s="23"/>
      <c r="E50" s="23"/>
      <c r="F50" s="24"/>
      <c r="G50" s="24"/>
      <c r="H50" s="24"/>
      <c r="I50" s="23"/>
      <c r="J50" s="23"/>
    </row>
    <row r="51" spans="1:10" ht="6.75" customHeight="1">
      <c r="A51" s="22"/>
      <c r="B51" s="22"/>
      <c r="C51" s="22"/>
      <c r="D51" s="23"/>
      <c r="E51" s="23"/>
      <c r="F51" s="24"/>
      <c r="G51" s="24"/>
      <c r="H51" s="24"/>
      <c r="I51" s="23"/>
      <c r="J51" s="23"/>
    </row>
    <row r="52" spans="1:10" ht="12.75">
      <c r="A52" s="203" t="s">
        <v>46</v>
      </c>
      <c r="B52" s="204"/>
      <c r="C52" s="204"/>
      <c r="D52" s="204"/>
      <c r="E52" s="204"/>
      <c r="F52" s="24"/>
      <c r="G52" s="24"/>
      <c r="H52" s="24"/>
      <c r="I52" s="23"/>
      <c r="J52" s="23"/>
    </row>
    <row r="53" spans="1:10" ht="6.75" customHeight="1">
      <c r="A53" s="163" t="s">
        <v>47</v>
      </c>
      <c r="B53" s="164"/>
      <c r="C53" s="165"/>
      <c r="D53" s="208">
        <v>2005</v>
      </c>
      <c r="E53" s="208">
        <v>2006</v>
      </c>
      <c r="F53" s="24"/>
      <c r="G53" s="24"/>
      <c r="H53" s="24"/>
      <c r="I53" s="23"/>
      <c r="J53" s="23"/>
    </row>
    <row r="54" spans="1:10" ht="21" customHeight="1">
      <c r="A54" s="205"/>
      <c r="B54" s="206"/>
      <c r="C54" s="207"/>
      <c r="D54" s="209"/>
      <c r="E54" s="209"/>
      <c r="F54" s="24"/>
      <c r="G54" s="24"/>
      <c r="H54" s="24"/>
      <c r="I54" s="23"/>
      <c r="J54" s="23"/>
    </row>
    <row r="55" spans="1:10" ht="11.25">
      <c r="A55" s="156" t="s">
        <v>48</v>
      </c>
      <c r="B55" s="157"/>
      <c r="C55" s="158"/>
      <c r="D55" s="13">
        <v>2984276</v>
      </c>
      <c r="E55" s="13">
        <v>5937373</v>
      </c>
      <c r="F55" s="24"/>
      <c r="G55" s="24"/>
      <c r="H55" s="24"/>
      <c r="I55" s="23"/>
      <c r="J55" s="23"/>
    </row>
    <row r="56" spans="1:10" ht="19.5" customHeight="1">
      <c r="A56" s="156" t="s">
        <v>49</v>
      </c>
      <c r="B56" s="157"/>
      <c r="C56" s="158"/>
      <c r="D56" s="13">
        <v>1164848</v>
      </c>
      <c r="E56" s="13">
        <v>3564631</v>
      </c>
      <c r="F56" s="24"/>
      <c r="G56" s="24"/>
      <c r="H56" s="24"/>
      <c r="I56" s="23"/>
      <c r="J56" s="23"/>
    </row>
    <row r="57" spans="1:10" ht="11.25">
      <c r="A57" s="194" t="s">
        <v>50</v>
      </c>
      <c r="B57" s="195"/>
      <c r="C57" s="196"/>
      <c r="D57" s="33">
        <f>+D55-D56</f>
        <v>1819428</v>
      </c>
      <c r="E57" s="33">
        <f>+E55-E56</f>
        <v>2372742</v>
      </c>
      <c r="F57" s="24"/>
      <c r="G57" s="24"/>
      <c r="H57" s="24"/>
      <c r="I57" s="23"/>
      <c r="J57" s="23"/>
    </row>
    <row r="58" spans="1:10" ht="17.25" customHeight="1">
      <c r="A58" s="144" t="s">
        <v>51</v>
      </c>
      <c r="B58" s="145"/>
      <c r="C58" s="146"/>
      <c r="D58" s="13">
        <v>496825</v>
      </c>
      <c r="E58" s="13">
        <v>777079</v>
      </c>
      <c r="F58" s="24"/>
      <c r="G58" s="24"/>
      <c r="H58" s="24"/>
      <c r="I58" s="23"/>
      <c r="J58" s="23"/>
    </row>
    <row r="59" spans="1:10" ht="17.25" customHeight="1">
      <c r="A59" s="144" t="s">
        <v>52</v>
      </c>
      <c r="B59" s="145"/>
      <c r="C59" s="146"/>
      <c r="D59" s="13">
        <v>66887</v>
      </c>
      <c r="E59" s="13">
        <v>54758</v>
      </c>
      <c r="F59" s="24"/>
      <c r="G59" s="24"/>
      <c r="H59" s="24"/>
      <c r="I59" s="23"/>
      <c r="J59" s="23"/>
    </row>
    <row r="60" spans="1:10" ht="18" customHeight="1">
      <c r="A60" s="194" t="s">
        <v>53</v>
      </c>
      <c r="B60" s="195"/>
      <c r="C60" s="196"/>
      <c r="D60" s="33">
        <f>+D58-D59</f>
        <v>429938</v>
      </c>
      <c r="E60" s="33">
        <f>+E58-E59</f>
        <v>722321</v>
      </c>
      <c r="F60" s="24"/>
      <c r="G60" s="24"/>
      <c r="H60" s="24"/>
      <c r="I60" s="23"/>
      <c r="J60" s="23"/>
    </row>
    <row r="61" spans="1:10" ht="15" customHeight="1">
      <c r="A61" s="156" t="s">
        <v>54</v>
      </c>
      <c r="B61" s="157"/>
      <c r="C61" s="158"/>
      <c r="D61" s="13">
        <v>347085</v>
      </c>
      <c r="E61" s="13">
        <v>63691</v>
      </c>
      <c r="F61" s="24"/>
      <c r="G61" s="24"/>
      <c r="H61" s="24"/>
      <c r="I61" s="23"/>
      <c r="J61" s="23"/>
    </row>
    <row r="62" spans="1:10" ht="6.75" customHeight="1">
      <c r="A62" s="197" t="s">
        <v>55</v>
      </c>
      <c r="B62" s="198"/>
      <c r="C62" s="199"/>
      <c r="D62" s="190">
        <v>1059236</v>
      </c>
      <c r="E62" s="190">
        <v>4406897</v>
      </c>
      <c r="F62" s="24"/>
      <c r="G62" s="24"/>
      <c r="H62" s="24"/>
      <c r="I62" s="23"/>
      <c r="J62" s="23"/>
    </row>
    <row r="63" spans="1:10" ht="15.75" customHeight="1">
      <c r="A63" s="200"/>
      <c r="B63" s="201"/>
      <c r="C63" s="202"/>
      <c r="D63" s="183"/>
      <c r="E63" s="183"/>
      <c r="F63" s="24"/>
      <c r="G63" s="24"/>
      <c r="H63" s="24"/>
      <c r="I63" s="23"/>
      <c r="J63" s="23"/>
    </row>
    <row r="64" spans="1:10" ht="24.75" customHeight="1">
      <c r="A64" s="191" t="s">
        <v>56</v>
      </c>
      <c r="B64" s="192"/>
      <c r="C64" s="193"/>
      <c r="D64" s="34"/>
      <c r="E64" s="34">
        <v>29370</v>
      </c>
      <c r="F64" s="24"/>
      <c r="G64" s="24"/>
      <c r="H64" s="24"/>
      <c r="I64" s="23"/>
      <c r="J64" s="23"/>
    </row>
    <row r="65" spans="1:10" ht="15" customHeight="1">
      <c r="A65" s="156" t="s">
        <v>57</v>
      </c>
      <c r="B65" s="157"/>
      <c r="C65" s="158"/>
      <c r="D65" s="35">
        <v>16057</v>
      </c>
      <c r="E65" s="35">
        <v>8</v>
      </c>
      <c r="F65" s="24"/>
      <c r="G65" s="24"/>
      <c r="H65" s="24"/>
      <c r="I65" s="23"/>
      <c r="J65" s="23"/>
    </row>
    <row r="66" spans="1:10" ht="15" customHeight="1">
      <c r="A66" s="184" t="s">
        <v>58</v>
      </c>
      <c r="B66" s="184"/>
      <c r="C66" s="184"/>
      <c r="D66" s="34">
        <v>7279130</v>
      </c>
      <c r="E66" s="34">
        <v>2994814</v>
      </c>
      <c r="F66" s="24"/>
      <c r="G66" s="24"/>
      <c r="H66" s="24"/>
      <c r="I66" s="23"/>
      <c r="J66" s="23"/>
    </row>
    <row r="67" spans="1:10" ht="6.75" customHeight="1">
      <c r="A67" s="176" t="s">
        <v>59</v>
      </c>
      <c r="B67" s="185"/>
      <c r="C67" s="186"/>
      <c r="D67" s="190">
        <v>8596922</v>
      </c>
      <c r="E67" s="190">
        <v>2778174</v>
      </c>
      <c r="F67" s="24"/>
      <c r="G67" s="24"/>
      <c r="H67" s="24"/>
      <c r="I67" s="23"/>
      <c r="J67" s="23"/>
    </row>
    <row r="68" spans="1:10" ht="15.75" customHeight="1">
      <c r="A68" s="187"/>
      <c r="B68" s="188"/>
      <c r="C68" s="189"/>
      <c r="D68" s="183"/>
      <c r="E68" s="183"/>
      <c r="F68" s="24"/>
      <c r="G68" s="24"/>
      <c r="H68" s="24"/>
      <c r="I68" s="23"/>
      <c r="J68" s="23"/>
    </row>
    <row r="69" spans="1:10" ht="16.5" customHeight="1">
      <c r="A69" s="156" t="s">
        <v>60</v>
      </c>
      <c r="B69" s="157"/>
      <c r="C69" s="158"/>
      <c r="D69" s="35">
        <v>1485464</v>
      </c>
      <c r="E69" s="35">
        <v>2784901</v>
      </c>
      <c r="F69" s="24"/>
      <c r="G69" s="24"/>
      <c r="H69" s="24"/>
      <c r="I69" s="23"/>
      <c r="J69" s="23"/>
    </row>
    <row r="70" spans="1:10" ht="6.75" customHeight="1">
      <c r="A70" s="176" t="s">
        <v>61</v>
      </c>
      <c r="B70" s="177"/>
      <c r="C70" s="178"/>
      <c r="D70" s="182">
        <v>2058737</v>
      </c>
      <c r="E70" s="182">
        <v>4176315</v>
      </c>
      <c r="F70" s="24"/>
      <c r="G70" s="24"/>
      <c r="H70" s="24"/>
      <c r="I70" s="23"/>
      <c r="J70" s="23"/>
    </row>
    <row r="71" spans="1:10" ht="18.75" customHeight="1">
      <c r="A71" s="179"/>
      <c r="B71" s="180"/>
      <c r="C71" s="181"/>
      <c r="D71" s="183"/>
      <c r="E71" s="183"/>
      <c r="F71" s="24"/>
      <c r="G71" s="24"/>
      <c r="H71" s="24"/>
      <c r="I71" s="23"/>
      <c r="J71" s="23"/>
    </row>
    <row r="72" spans="1:10" ht="6.75" customHeight="1">
      <c r="A72" s="163" t="s">
        <v>62</v>
      </c>
      <c r="B72" s="169"/>
      <c r="C72" s="170"/>
      <c r="D72" s="174">
        <f>+D57+D60+D61-D62+D65+D66-D67-D69+D70</f>
        <v>808753</v>
      </c>
      <c r="E72" s="174">
        <f>+E57+E60+E61+E62+E64+E65+E66-E67-E69-E70</f>
        <v>850453</v>
      </c>
      <c r="F72" s="24"/>
      <c r="G72" s="24"/>
      <c r="H72" s="24"/>
      <c r="I72" s="23"/>
      <c r="J72" s="23"/>
    </row>
    <row r="73" spans="1:10" ht="20.25" customHeight="1">
      <c r="A73" s="171"/>
      <c r="B73" s="172"/>
      <c r="C73" s="173"/>
      <c r="D73" s="175"/>
      <c r="E73" s="175"/>
      <c r="F73" s="24"/>
      <c r="G73" s="24"/>
      <c r="H73" s="24"/>
      <c r="I73" s="23"/>
      <c r="J73" s="23"/>
    </row>
    <row r="74" spans="1:10" ht="11.25">
      <c r="A74" s="30" t="s">
        <v>63</v>
      </c>
      <c r="B74" s="31"/>
      <c r="C74" s="32"/>
      <c r="D74" s="38"/>
      <c r="E74" s="38"/>
      <c r="F74" s="24"/>
      <c r="G74" s="24"/>
      <c r="H74" s="24"/>
      <c r="I74" s="23"/>
      <c r="J74" s="23"/>
    </row>
    <row r="75" spans="1:10" ht="11.25">
      <c r="A75" s="156" t="s">
        <v>64</v>
      </c>
      <c r="B75" s="157"/>
      <c r="C75" s="158"/>
      <c r="D75" s="38">
        <v>0</v>
      </c>
      <c r="E75" s="38"/>
      <c r="F75" s="24"/>
      <c r="G75" s="24"/>
      <c r="H75" s="24"/>
      <c r="I75" s="23"/>
      <c r="J75" s="23"/>
    </row>
    <row r="76" spans="1:10" ht="11.25">
      <c r="A76" s="156" t="s">
        <v>65</v>
      </c>
      <c r="B76" s="157"/>
      <c r="C76" s="158"/>
      <c r="D76" s="13">
        <v>0</v>
      </c>
      <c r="E76" s="13"/>
      <c r="F76" s="24"/>
      <c r="G76" s="24"/>
      <c r="H76" s="24"/>
      <c r="I76" s="23"/>
      <c r="J76" s="23"/>
    </row>
    <row r="77" spans="1:10" ht="11.25">
      <c r="A77" s="160" t="s">
        <v>66</v>
      </c>
      <c r="B77" s="161"/>
      <c r="C77" s="162"/>
      <c r="D77" s="13">
        <v>0</v>
      </c>
      <c r="E77" s="13">
        <v>0</v>
      </c>
      <c r="F77" s="24"/>
      <c r="G77" s="24"/>
      <c r="H77" s="24"/>
      <c r="I77" s="23"/>
      <c r="J77" s="23"/>
    </row>
    <row r="78" spans="1:10" ht="6.75" customHeight="1">
      <c r="A78" s="163" t="s">
        <v>67</v>
      </c>
      <c r="B78" s="164"/>
      <c r="C78" s="165"/>
      <c r="D78" s="154">
        <f>+D72</f>
        <v>808753</v>
      </c>
      <c r="E78" s="154">
        <f>+E72</f>
        <v>850453</v>
      </c>
      <c r="F78" s="24"/>
      <c r="G78" s="24"/>
      <c r="H78" s="24"/>
      <c r="I78" s="23"/>
      <c r="J78" s="23"/>
    </row>
    <row r="79" spans="1:10" ht="18.75" customHeight="1">
      <c r="A79" s="166"/>
      <c r="B79" s="167"/>
      <c r="C79" s="168"/>
      <c r="D79" s="155"/>
      <c r="E79" s="155"/>
      <c r="F79" s="24"/>
      <c r="G79" s="24"/>
      <c r="H79" s="24"/>
      <c r="I79" s="23"/>
      <c r="J79" s="23"/>
    </row>
    <row r="80" spans="1:10" ht="15.75" customHeight="1">
      <c r="A80" s="156" t="s">
        <v>68</v>
      </c>
      <c r="B80" s="157"/>
      <c r="C80" s="158"/>
      <c r="D80" s="38">
        <v>8728</v>
      </c>
      <c r="E80" s="38">
        <f>1155+2786</f>
        <v>3941</v>
      </c>
      <c r="F80" s="24"/>
      <c r="G80" s="24"/>
      <c r="H80" s="24"/>
      <c r="I80" s="23"/>
      <c r="J80" s="23"/>
    </row>
    <row r="81" spans="1:10" ht="25.5" customHeight="1" thickBot="1">
      <c r="A81" s="159" t="s">
        <v>69</v>
      </c>
      <c r="B81" s="159"/>
      <c r="C81" s="159"/>
      <c r="D81" s="39">
        <f>+D78-D80</f>
        <v>800025</v>
      </c>
      <c r="E81" s="39">
        <f>+E78-E80</f>
        <v>846512</v>
      </c>
      <c r="F81" s="24"/>
      <c r="G81" s="24"/>
      <c r="H81" s="24"/>
      <c r="I81" s="23"/>
      <c r="J81" s="23"/>
    </row>
    <row r="82" spans="1:10" ht="25.5" customHeight="1" thickBot="1">
      <c r="A82" s="150" t="s">
        <v>70</v>
      </c>
      <c r="B82" s="151"/>
      <c r="C82" s="152"/>
      <c r="D82" s="43">
        <v>135</v>
      </c>
      <c r="E82" s="44">
        <v>141</v>
      </c>
      <c r="F82" s="24"/>
      <c r="G82" s="24"/>
      <c r="H82" s="24"/>
      <c r="I82" s="23"/>
      <c r="J82" s="23"/>
    </row>
    <row r="83" spans="1:10" ht="25.5" customHeight="1" thickBot="1">
      <c r="A83" s="150" t="s">
        <v>71</v>
      </c>
      <c r="B83" s="151"/>
      <c r="C83" s="152"/>
      <c r="D83" s="43">
        <f>+D81-D82</f>
        <v>799890</v>
      </c>
      <c r="E83" s="44">
        <f>+E81-E82</f>
        <v>846371</v>
      </c>
      <c r="F83" s="24"/>
      <c r="G83" s="24"/>
      <c r="H83" s="24"/>
      <c r="I83" s="23"/>
      <c r="J83" s="23"/>
    </row>
    <row r="84" spans="1:10" ht="15.75" customHeight="1" thickBot="1">
      <c r="A84" s="45" t="s">
        <v>72</v>
      </c>
      <c r="B84" s="46"/>
      <c r="C84" s="46"/>
      <c r="D84" s="47">
        <v>379</v>
      </c>
      <c r="E84" s="48">
        <v>205</v>
      </c>
      <c r="F84" s="24"/>
      <c r="G84" s="24"/>
      <c r="H84" s="24"/>
      <c r="I84" s="23"/>
      <c r="J84" s="23"/>
    </row>
    <row r="85" spans="1:10" ht="6.75" customHeight="1">
      <c r="A85" s="22"/>
      <c r="B85" s="22"/>
      <c r="C85" s="22"/>
      <c r="D85" s="23"/>
      <c r="E85" s="23"/>
      <c r="F85" s="24"/>
      <c r="G85" s="24"/>
      <c r="H85" s="24"/>
      <c r="I85" s="23"/>
      <c r="J85" s="23"/>
    </row>
    <row r="86" spans="1:10" ht="6.75" customHeight="1">
      <c r="A86" s="22"/>
      <c r="B86" s="22"/>
      <c r="C86" s="22"/>
      <c r="D86" s="23"/>
      <c r="E86" s="23"/>
      <c r="F86" s="24"/>
      <c r="G86" s="24"/>
      <c r="H86" s="24"/>
      <c r="I86" s="23"/>
      <c r="J86" s="23"/>
    </row>
    <row r="87" spans="1:10" ht="18" customHeight="1">
      <c r="A87" s="22"/>
      <c r="B87" s="22"/>
      <c r="C87" s="22"/>
      <c r="D87" s="23"/>
      <c r="E87" s="23"/>
      <c r="F87" s="24"/>
      <c r="G87" s="24"/>
      <c r="H87" s="24"/>
      <c r="I87" s="23"/>
      <c r="J87" s="23"/>
    </row>
    <row r="88" spans="1:10" ht="18" customHeight="1">
      <c r="A88" s="153" t="s">
        <v>73</v>
      </c>
      <c r="B88" s="153"/>
      <c r="C88" s="153"/>
      <c r="D88" s="153"/>
      <c r="E88" s="153"/>
      <c r="F88" s="24"/>
      <c r="G88" s="24"/>
      <c r="H88" s="24"/>
      <c r="I88" s="23"/>
      <c r="J88" s="23"/>
    </row>
    <row r="89" spans="1:10" ht="18" customHeight="1">
      <c r="A89" s="125" t="s">
        <v>74</v>
      </c>
      <c r="B89" s="125"/>
      <c r="C89" s="125"/>
      <c r="D89" s="245">
        <v>2005</v>
      </c>
      <c r="E89" s="245">
        <v>2006</v>
      </c>
      <c r="F89" s="24"/>
      <c r="G89" s="24"/>
      <c r="H89" s="24"/>
      <c r="I89" s="23"/>
      <c r="J89" s="23"/>
    </row>
    <row r="90" spans="1:10" ht="15" customHeight="1">
      <c r="A90" s="125"/>
      <c r="B90" s="125"/>
      <c r="C90" s="125"/>
      <c r="D90" s="245"/>
      <c r="E90" s="245"/>
      <c r="F90" s="24"/>
      <c r="G90" s="24"/>
      <c r="H90" s="24"/>
      <c r="I90" s="23"/>
      <c r="J90" s="23"/>
    </row>
    <row r="91" spans="1:10" ht="18" customHeight="1">
      <c r="A91" s="144" t="s">
        <v>75</v>
      </c>
      <c r="B91" s="145"/>
      <c r="C91" s="146"/>
      <c r="D91" s="38">
        <v>4281472</v>
      </c>
      <c r="E91" s="49">
        <v>7539250</v>
      </c>
      <c r="F91" s="24"/>
      <c r="G91" s="24"/>
      <c r="H91" s="24"/>
      <c r="I91" s="23"/>
      <c r="J91" s="23"/>
    </row>
    <row r="92" spans="1:10" ht="15" customHeight="1">
      <c r="A92" s="144" t="s">
        <v>76</v>
      </c>
      <c r="B92" s="145"/>
      <c r="C92" s="146"/>
      <c r="D92" s="38">
        <v>2243843</v>
      </c>
      <c r="E92" s="49">
        <v>6205617</v>
      </c>
      <c r="F92" s="24"/>
      <c r="G92" s="24"/>
      <c r="H92" s="24"/>
      <c r="I92" s="23"/>
      <c r="J92" s="23"/>
    </row>
    <row r="93" spans="1:10" ht="18" customHeight="1">
      <c r="A93" s="122" t="s">
        <v>77</v>
      </c>
      <c r="B93" s="123"/>
      <c r="C93" s="124"/>
      <c r="D93" s="114">
        <f>+D91-D92</f>
        <v>2037629</v>
      </c>
      <c r="E93" s="115">
        <f>+E91-E92</f>
        <v>1333633</v>
      </c>
      <c r="F93" s="24"/>
      <c r="G93" s="24"/>
      <c r="H93" s="24"/>
      <c r="I93" s="23"/>
      <c r="J93" s="23"/>
    </row>
    <row r="94" spans="1:10" ht="9" customHeight="1">
      <c r="A94" s="147"/>
      <c r="B94" s="148"/>
      <c r="C94" s="149"/>
      <c r="D94" s="114"/>
      <c r="E94" s="115"/>
      <c r="F94" s="24"/>
      <c r="G94" s="24"/>
      <c r="H94" s="24"/>
      <c r="I94" s="23"/>
      <c r="J94" s="23"/>
    </row>
    <row r="95" spans="1:10" ht="3" customHeight="1" hidden="1">
      <c r="A95" s="137"/>
      <c r="B95" s="138"/>
      <c r="C95" s="139"/>
      <c r="D95" s="114"/>
      <c r="E95" s="115"/>
      <c r="F95" s="24"/>
      <c r="G95" s="24"/>
      <c r="H95" s="24"/>
      <c r="I95" s="23"/>
      <c r="J95" s="23"/>
    </row>
    <row r="96" spans="1:10" ht="18" customHeight="1">
      <c r="A96" s="122" t="s">
        <v>78</v>
      </c>
      <c r="B96" s="123"/>
      <c r="C96" s="124"/>
      <c r="D96" s="140">
        <v>6222554</v>
      </c>
      <c r="E96" s="142">
        <v>16893533</v>
      </c>
      <c r="F96" s="24"/>
      <c r="G96" s="24"/>
      <c r="H96" s="24"/>
      <c r="I96" s="23"/>
      <c r="J96" s="23"/>
    </row>
    <row r="97" spans="1:10" ht="3.75" customHeight="1">
      <c r="A97" s="137"/>
      <c r="B97" s="138"/>
      <c r="C97" s="139"/>
      <c r="D97" s="141"/>
      <c r="E97" s="143"/>
      <c r="F97" s="24"/>
      <c r="G97" s="24"/>
      <c r="H97" s="24"/>
      <c r="I97" s="23"/>
      <c r="J97" s="23"/>
    </row>
    <row r="98" spans="1:10" ht="18" customHeight="1">
      <c r="A98" s="122" t="s">
        <v>79</v>
      </c>
      <c r="B98" s="123"/>
      <c r="C98" s="124"/>
      <c r="D98" s="114">
        <v>32733004</v>
      </c>
      <c r="E98" s="115">
        <v>54320362</v>
      </c>
      <c r="F98" s="24"/>
      <c r="G98" s="24"/>
      <c r="H98" s="24"/>
      <c r="I98" s="23"/>
      <c r="J98" s="23"/>
    </row>
    <row r="99" spans="1:10" ht="6" customHeight="1">
      <c r="A99" s="137"/>
      <c r="B99" s="138"/>
      <c r="C99" s="139"/>
      <c r="D99" s="114"/>
      <c r="E99" s="115"/>
      <c r="F99" s="24"/>
      <c r="G99" s="24"/>
      <c r="H99" s="24"/>
      <c r="I99" s="23"/>
      <c r="J99" s="23"/>
    </row>
    <row r="100" spans="1:10" ht="18" customHeight="1">
      <c r="A100" s="27" t="s">
        <v>80</v>
      </c>
      <c r="B100" s="28"/>
      <c r="C100" s="29"/>
      <c r="D100" s="136">
        <f>+D98-D93-D96</f>
        <v>24472821</v>
      </c>
      <c r="E100" s="126">
        <f>+E98-E93-E96</f>
        <v>36093196</v>
      </c>
      <c r="F100" s="24"/>
      <c r="G100" s="24"/>
      <c r="H100" s="24"/>
      <c r="I100" s="23"/>
      <c r="J100" s="23"/>
    </row>
    <row r="101" spans="1:10" ht="3" customHeight="1">
      <c r="A101" s="133"/>
      <c r="B101" s="134"/>
      <c r="C101" s="135"/>
      <c r="D101" s="136"/>
      <c r="E101" s="126"/>
      <c r="F101" s="24"/>
      <c r="G101" s="24"/>
      <c r="H101" s="24"/>
      <c r="I101" s="23"/>
      <c r="J101" s="23"/>
    </row>
    <row r="102" spans="1:10" ht="18" customHeight="1">
      <c r="A102" s="130" t="s">
        <v>81</v>
      </c>
      <c r="B102" s="131"/>
      <c r="C102" s="132"/>
      <c r="D102" s="38">
        <v>33398</v>
      </c>
      <c r="E102" s="49">
        <v>11749</v>
      </c>
      <c r="F102" s="24"/>
      <c r="G102" s="24"/>
      <c r="H102" s="24"/>
      <c r="I102" s="23"/>
      <c r="J102" s="23"/>
    </row>
    <row r="103" spans="1:10" ht="16.5" customHeight="1">
      <c r="A103" s="130" t="s">
        <v>82</v>
      </c>
      <c r="B103" s="131"/>
      <c r="C103" s="132"/>
      <c r="D103" s="38">
        <v>755</v>
      </c>
      <c r="E103" s="49">
        <v>63183</v>
      </c>
      <c r="F103" s="24"/>
      <c r="G103" s="24"/>
      <c r="H103" s="24"/>
      <c r="I103" s="23"/>
      <c r="J103" s="23"/>
    </row>
    <row r="104" spans="1:10" ht="18" customHeight="1">
      <c r="A104" s="27" t="s">
        <v>83</v>
      </c>
      <c r="B104" s="28"/>
      <c r="C104" s="29"/>
      <c r="D104" s="136">
        <f>+D100+D102+D103</f>
        <v>24506974</v>
      </c>
      <c r="E104" s="126">
        <f>+E100+E102+E103</f>
        <v>36168128</v>
      </c>
      <c r="F104" s="24"/>
      <c r="G104" s="24"/>
      <c r="H104" s="24"/>
      <c r="I104" s="23"/>
      <c r="J104" s="23"/>
    </row>
    <row r="105" spans="1:10" ht="7.5" customHeight="1">
      <c r="A105" s="133"/>
      <c r="B105" s="134"/>
      <c r="C105" s="135"/>
      <c r="D105" s="136"/>
      <c r="E105" s="126"/>
      <c r="F105" s="24"/>
      <c r="G105" s="24"/>
      <c r="H105" s="24"/>
      <c r="I105" s="23"/>
      <c r="J105" s="23"/>
    </row>
    <row r="106" spans="1:10" ht="18" customHeight="1">
      <c r="A106" s="42" t="s">
        <v>84</v>
      </c>
      <c r="B106" s="36"/>
      <c r="C106" s="37"/>
      <c r="D106" s="114"/>
      <c r="E106" s="115"/>
      <c r="F106" s="24"/>
      <c r="G106" s="24"/>
      <c r="H106" s="24"/>
      <c r="I106" s="23"/>
      <c r="J106" s="23"/>
    </row>
    <row r="107" spans="1:10" ht="5.25" customHeight="1">
      <c r="A107" s="127"/>
      <c r="B107" s="128"/>
      <c r="C107" s="129"/>
      <c r="D107" s="114"/>
      <c r="E107" s="115"/>
      <c r="F107" s="24"/>
      <c r="G107" s="24"/>
      <c r="H107" s="24"/>
      <c r="I107" s="23"/>
      <c r="J107" s="23"/>
    </row>
    <row r="108" spans="1:10" ht="18" customHeight="1">
      <c r="A108" s="122" t="s">
        <v>85</v>
      </c>
      <c r="B108" s="123"/>
      <c r="C108" s="124"/>
      <c r="D108" s="38">
        <v>711</v>
      </c>
      <c r="E108" s="49">
        <v>44869</v>
      </c>
      <c r="F108" s="24"/>
      <c r="G108" s="24"/>
      <c r="H108" s="24"/>
      <c r="I108" s="23"/>
      <c r="J108" s="23"/>
    </row>
    <row r="109" spans="1:10" ht="18" customHeight="1">
      <c r="A109" s="122" t="s">
        <v>86</v>
      </c>
      <c r="B109" s="123"/>
      <c r="C109" s="124"/>
      <c r="D109" s="52">
        <v>1394874</v>
      </c>
      <c r="E109" s="53">
        <v>1046490</v>
      </c>
      <c r="F109" s="24"/>
      <c r="G109" s="24"/>
      <c r="H109" s="24"/>
      <c r="I109" s="23"/>
      <c r="J109" s="23"/>
    </row>
    <row r="110" spans="1:10" ht="18" customHeight="1">
      <c r="A110" s="27" t="s">
        <v>87</v>
      </c>
      <c r="B110" s="28"/>
      <c r="C110" s="29"/>
      <c r="D110" s="58">
        <f>+D109-D108</f>
        <v>1394163</v>
      </c>
      <c r="E110" s="59">
        <f>+E109-E108</f>
        <v>1001621</v>
      </c>
      <c r="F110" s="24"/>
      <c r="G110" s="24"/>
      <c r="H110" s="24"/>
      <c r="I110" s="23"/>
      <c r="J110" s="23"/>
    </row>
    <row r="111" spans="1:10" ht="18" customHeight="1">
      <c r="A111" s="125" t="s">
        <v>88</v>
      </c>
      <c r="B111" s="125"/>
      <c r="C111" s="125"/>
      <c r="D111" s="114"/>
      <c r="E111" s="115"/>
      <c r="F111" s="24"/>
      <c r="G111" s="24"/>
      <c r="H111" s="24"/>
      <c r="I111" s="23"/>
      <c r="J111" s="23"/>
    </row>
    <row r="112" spans="1:10" ht="8.25" customHeight="1">
      <c r="A112" s="125"/>
      <c r="B112" s="125"/>
      <c r="C112" s="125"/>
      <c r="D112" s="114"/>
      <c r="E112" s="115"/>
      <c r="F112" s="24"/>
      <c r="G112" s="24"/>
      <c r="H112" s="24"/>
      <c r="I112" s="23"/>
      <c r="J112" s="23"/>
    </row>
    <row r="113" spans="1:10" ht="18" customHeight="1">
      <c r="A113" s="116" t="s">
        <v>89</v>
      </c>
      <c r="B113" s="117"/>
      <c r="C113" s="118"/>
      <c r="D113" s="38">
        <v>29288323</v>
      </c>
      <c r="E113" s="49">
        <v>34634862</v>
      </c>
      <c r="F113" s="24"/>
      <c r="G113" s="24"/>
      <c r="H113" s="24"/>
      <c r="I113" s="23"/>
      <c r="J113" s="23"/>
    </row>
    <row r="114" spans="1:10" ht="18" customHeight="1">
      <c r="A114" s="119" t="s">
        <v>90</v>
      </c>
      <c r="B114" s="120"/>
      <c r="C114" s="121"/>
      <c r="D114" s="52">
        <v>536</v>
      </c>
      <c r="E114" s="53">
        <v>1483</v>
      </c>
      <c r="F114" s="24"/>
      <c r="G114" s="24"/>
      <c r="H114" s="24"/>
      <c r="I114" s="23"/>
      <c r="J114" s="23"/>
    </row>
    <row r="115" spans="1:10" ht="18" customHeight="1">
      <c r="A115" s="27" t="s">
        <v>87</v>
      </c>
      <c r="B115" s="28"/>
      <c r="C115" s="29"/>
      <c r="D115" s="38">
        <f>+D113-D114</f>
        <v>29287787</v>
      </c>
      <c r="E115" s="49">
        <f>+E113-E114</f>
        <v>34633379</v>
      </c>
      <c r="F115" s="24"/>
      <c r="G115" s="24"/>
      <c r="H115" s="24"/>
      <c r="I115" s="23"/>
      <c r="J115" s="23"/>
    </row>
    <row r="116" spans="1:10" ht="18" customHeight="1">
      <c r="A116" s="57" t="s">
        <v>91</v>
      </c>
      <c r="B116" s="40"/>
      <c r="C116" s="41"/>
      <c r="D116" s="38">
        <f>+D91+D96+D108+D113</f>
        <v>39793060</v>
      </c>
      <c r="E116" s="49">
        <f>+E91+E96+E108+E113</f>
        <v>59112514</v>
      </c>
      <c r="F116" s="24"/>
      <c r="G116" s="24"/>
      <c r="H116" s="24"/>
      <c r="I116" s="23"/>
      <c r="J116" s="23"/>
    </row>
    <row r="117" spans="1:10" ht="18" customHeight="1">
      <c r="A117" s="113" t="s">
        <v>92</v>
      </c>
      <c r="B117" s="113"/>
      <c r="C117" s="113"/>
      <c r="D117" s="38">
        <f>+D92+D98+33398+755+D109+D114</f>
        <v>36406410</v>
      </c>
      <c r="E117" s="49">
        <f>+E92+E98+E109+E114+11749+63183</f>
        <v>61648884</v>
      </c>
      <c r="F117" s="24"/>
      <c r="G117" s="24"/>
      <c r="H117" s="24"/>
      <c r="I117" s="23"/>
      <c r="J117" s="23"/>
    </row>
    <row r="118" spans="1:10" ht="15.75" customHeight="1">
      <c r="A118" s="113" t="s">
        <v>93</v>
      </c>
      <c r="B118" s="113"/>
      <c r="C118" s="113"/>
      <c r="D118" s="38">
        <f>+D116-D117</f>
        <v>3386650</v>
      </c>
      <c r="E118" s="49">
        <f>-E116+E117</f>
        <v>2536370</v>
      </c>
      <c r="F118" s="24"/>
      <c r="G118" s="24"/>
      <c r="H118" s="24"/>
      <c r="I118" s="23"/>
      <c r="J118" s="23"/>
    </row>
    <row r="119" spans="1:10" ht="13.5" customHeight="1">
      <c r="A119" s="57" t="s">
        <v>94</v>
      </c>
      <c r="B119" s="40"/>
      <c r="C119" s="41"/>
      <c r="D119" s="38">
        <v>788916</v>
      </c>
      <c r="E119" s="49">
        <v>4156259</v>
      </c>
      <c r="F119" s="24"/>
      <c r="G119" s="24"/>
      <c r="H119" s="24"/>
      <c r="I119" s="23"/>
      <c r="J119" s="23"/>
    </row>
    <row r="120" spans="1:10" ht="12" customHeight="1">
      <c r="A120" s="42" t="s">
        <v>95</v>
      </c>
      <c r="B120" s="36"/>
      <c r="C120" s="37"/>
      <c r="D120" s="50">
        <f>87025-67718</f>
        <v>19307</v>
      </c>
      <c r="E120" s="51">
        <f>-464028+610403</f>
        <v>146375</v>
      </c>
      <c r="F120" s="24"/>
      <c r="G120" s="24"/>
      <c r="H120" s="24"/>
      <c r="I120" s="23"/>
      <c r="J120" s="23"/>
    </row>
    <row r="121" spans="1:10" ht="13.5" customHeight="1" thickBot="1">
      <c r="A121" s="25" t="s">
        <v>96</v>
      </c>
      <c r="B121" s="25"/>
      <c r="C121" s="25"/>
      <c r="D121" s="60">
        <f>+D119+D118-D120</f>
        <v>4156259</v>
      </c>
      <c r="E121" s="61">
        <f>+E119-E118-E120</f>
        <v>1473514</v>
      </c>
      <c r="F121" s="24"/>
      <c r="G121" s="24"/>
      <c r="H121" s="24"/>
      <c r="I121" s="23"/>
      <c r="J121" s="23"/>
    </row>
    <row r="122" spans="1:10" ht="6.75" customHeight="1">
      <c r="A122" s="22"/>
      <c r="B122" s="22"/>
      <c r="C122" s="22"/>
      <c r="D122" s="23"/>
      <c r="E122" s="23"/>
      <c r="F122" s="24"/>
      <c r="G122" s="24"/>
      <c r="H122" s="24"/>
      <c r="I122" s="23"/>
      <c r="J122" s="23"/>
    </row>
    <row r="123" spans="1:10" ht="6.75" customHeight="1">
      <c r="A123" s="22"/>
      <c r="B123" s="22"/>
      <c r="C123" s="22"/>
      <c r="D123" s="23"/>
      <c r="E123" s="23"/>
      <c r="F123" s="24"/>
      <c r="G123" s="24"/>
      <c r="H123" s="24"/>
      <c r="I123" s="23"/>
      <c r="J123" s="23"/>
    </row>
    <row r="124" spans="1:10" ht="6.75" customHeight="1">
      <c r="A124" s="22"/>
      <c r="B124" s="22"/>
      <c r="C124" s="22"/>
      <c r="D124" s="23"/>
      <c r="E124" s="23"/>
      <c r="F124" s="24"/>
      <c r="G124" s="24"/>
      <c r="H124" s="24"/>
      <c r="I124" s="23"/>
      <c r="J124" s="23"/>
    </row>
    <row r="125" spans="1:10" ht="6.75" customHeight="1">
      <c r="A125" s="22"/>
      <c r="B125" s="22"/>
      <c r="C125" s="22"/>
      <c r="D125" s="23"/>
      <c r="E125" s="23"/>
      <c r="F125" s="24"/>
      <c r="G125" s="24"/>
      <c r="H125" s="24"/>
      <c r="I125" s="23"/>
      <c r="J125" s="23"/>
    </row>
    <row r="126" spans="1:10" ht="15" customHeight="1">
      <c r="A126" s="26" t="s">
        <v>97</v>
      </c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ht="15" customHeight="1">
      <c r="A127" s="55"/>
      <c r="B127" s="55"/>
      <c r="C127" s="66">
        <v>2005</v>
      </c>
      <c r="D127" s="66"/>
      <c r="E127" s="66"/>
      <c r="F127" s="66"/>
      <c r="G127" s="56">
        <v>2006</v>
      </c>
      <c r="H127" s="56"/>
      <c r="I127" s="56"/>
      <c r="J127" s="56"/>
    </row>
    <row r="128" spans="1:10" ht="15" customHeight="1">
      <c r="A128" s="55"/>
      <c r="B128" s="55"/>
      <c r="C128" s="65" t="s">
        <v>98</v>
      </c>
      <c r="D128" s="65" t="s">
        <v>99</v>
      </c>
      <c r="E128" s="65" t="s">
        <v>100</v>
      </c>
      <c r="F128" s="65" t="s">
        <v>101</v>
      </c>
      <c r="G128" s="65" t="s">
        <v>102</v>
      </c>
      <c r="H128" s="65" t="s">
        <v>99</v>
      </c>
      <c r="I128" s="65" t="s">
        <v>100</v>
      </c>
      <c r="J128" s="65" t="s">
        <v>101</v>
      </c>
    </row>
    <row r="129" spans="1:10" ht="15" customHeight="1">
      <c r="A129" s="55"/>
      <c r="B129" s="55"/>
      <c r="C129" s="66"/>
      <c r="D129" s="66"/>
      <c r="E129" s="66"/>
      <c r="F129" s="66"/>
      <c r="G129" s="66"/>
      <c r="H129" s="66"/>
      <c r="I129" s="66"/>
      <c r="J129" s="66"/>
    </row>
    <row r="130" spans="1:12" ht="15" customHeight="1">
      <c r="A130" s="55"/>
      <c r="B130" s="55"/>
      <c r="C130" s="66"/>
      <c r="D130" s="66"/>
      <c r="E130" s="66"/>
      <c r="F130" s="66"/>
      <c r="G130" s="66"/>
      <c r="H130" s="66"/>
      <c r="I130" s="66"/>
      <c r="J130" s="66"/>
      <c r="L130" s="18"/>
    </row>
    <row r="131" spans="1:12" ht="15" customHeight="1">
      <c r="A131" s="67" t="s">
        <v>103</v>
      </c>
      <c r="B131" s="67"/>
      <c r="C131" s="62">
        <v>3445712</v>
      </c>
      <c r="D131" s="63">
        <v>1053999</v>
      </c>
      <c r="E131" s="63">
        <f>839+41</f>
        <v>880</v>
      </c>
      <c r="F131" s="68">
        <f>+C131+D131-E131</f>
        <v>4498831</v>
      </c>
      <c r="G131" s="68">
        <f>+F131</f>
        <v>4498831</v>
      </c>
      <c r="H131" s="68">
        <f>7185306-18</f>
        <v>7185288</v>
      </c>
      <c r="I131" s="38"/>
      <c r="J131" s="38">
        <f>+G131+H131-I131</f>
        <v>11684119</v>
      </c>
      <c r="L131" s="18"/>
    </row>
    <row r="132" spans="1:13" ht="15" customHeight="1">
      <c r="A132" s="67" t="s">
        <v>104</v>
      </c>
      <c r="B132" s="67"/>
      <c r="C132" s="69"/>
      <c r="D132" s="63"/>
      <c r="E132" s="63"/>
      <c r="F132" s="68">
        <f>+C132+D132-E132</f>
        <v>0</v>
      </c>
      <c r="G132" s="68">
        <f>+F132</f>
        <v>0</v>
      </c>
      <c r="H132" s="68"/>
      <c r="I132" s="38"/>
      <c r="J132" s="38">
        <f>+G132+H132-I132</f>
        <v>0</v>
      </c>
      <c r="M132" s="18"/>
    </row>
    <row r="133" spans="1:10" ht="15" customHeight="1">
      <c r="A133" s="67" t="s">
        <v>105</v>
      </c>
      <c r="B133" s="67"/>
      <c r="C133" s="62">
        <v>1586</v>
      </c>
      <c r="D133" s="63"/>
      <c r="E133" s="63"/>
      <c r="F133" s="68">
        <f>+C133+D133-E133</f>
        <v>1586</v>
      </c>
      <c r="G133" s="68">
        <f>+F133</f>
        <v>1586</v>
      </c>
      <c r="H133" s="68">
        <v>893094</v>
      </c>
      <c r="I133" s="38"/>
      <c r="J133" s="38">
        <f>+G133+H133-I133</f>
        <v>894680</v>
      </c>
    </row>
    <row r="134" spans="1:10" ht="15" customHeight="1">
      <c r="A134" s="82" t="s">
        <v>106</v>
      </c>
      <c r="B134" s="83"/>
      <c r="C134" s="68">
        <v>0</v>
      </c>
      <c r="D134" s="63"/>
      <c r="E134" s="63"/>
      <c r="F134" s="68">
        <f>+C134+D134-E134</f>
        <v>0</v>
      </c>
      <c r="G134" s="68">
        <f>+F134</f>
        <v>0</v>
      </c>
      <c r="H134" s="68"/>
      <c r="I134" s="38"/>
      <c r="J134" s="38">
        <f>+G134+H134-I134</f>
        <v>0</v>
      </c>
    </row>
    <row r="135" spans="1:10" ht="15" customHeight="1">
      <c r="A135" s="82" t="s">
        <v>107</v>
      </c>
      <c r="B135" s="83"/>
      <c r="C135" s="70">
        <v>0</v>
      </c>
      <c r="D135" s="71"/>
      <c r="E135" s="71"/>
      <c r="F135" s="68">
        <f>+C135+D135-E135</f>
        <v>0</v>
      </c>
      <c r="G135" s="68">
        <f>+F135</f>
        <v>0</v>
      </c>
      <c r="H135" s="70"/>
      <c r="I135" s="50"/>
      <c r="J135" s="38">
        <f>+G135+H135-I135</f>
        <v>0</v>
      </c>
    </row>
    <row r="136" spans="1:10" ht="12.75" customHeight="1">
      <c r="A136" s="64" t="s">
        <v>108</v>
      </c>
      <c r="B136" s="107"/>
      <c r="C136" s="80">
        <f>SUM(C131:C135)</f>
        <v>3447298</v>
      </c>
      <c r="D136" s="80">
        <f aca="true" t="shared" si="0" ref="D136:J136">SUM(D131:D135)</f>
        <v>1053999</v>
      </c>
      <c r="E136" s="80">
        <f t="shared" si="0"/>
        <v>880</v>
      </c>
      <c r="F136" s="80">
        <f t="shared" si="0"/>
        <v>4500417</v>
      </c>
      <c r="G136" s="80">
        <f t="shared" si="0"/>
        <v>4500417</v>
      </c>
      <c r="H136" s="80">
        <f t="shared" si="0"/>
        <v>8078382</v>
      </c>
      <c r="I136" s="80">
        <f t="shared" si="0"/>
        <v>0</v>
      </c>
      <c r="J136" s="80">
        <f t="shared" si="0"/>
        <v>12578799</v>
      </c>
    </row>
    <row r="137" spans="1:11" ht="8.25" customHeight="1">
      <c r="A137" s="107"/>
      <c r="B137" s="107"/>
      <c r="C137" s="81"/>
      <c r="D137" s="81"/>
      <c r="E137" s="81"/>
      <c r="F137" s="81"/>
      <c r="G137" s="81"/>
      <c r="H137" s="81"/>
      <c r="I137" s="81"/>
      <c r="J137" s="81"/>
      <c r="K137" s="72"/>
    </row>
    <row r="138" spans="1:10" ht="15" customHeight="1">
      <c r="A138" s="112" t="s">
        <v>109</v>
      </c>
      <c r="B138" s="112"/>
      <c r="C138" s="68">
        <v>0</v>
      </c>
      <c r="D138" s="63">
        <v>13844</v>
      </c>
      <c r="E138" s="63">
        <v>0</v>
      </c>
      <c r="F138" s="68">
        <f>+C138+D138-E138</f>
        <v>13844</v>
      </c>
      <c r="G138" s="68">
        <f>+F138</f>
        <v>13844</v>
      </c>
      <c r="H138" s="68">
        <v>0</v>
      </c>
      <c r="I138" s="38">
        <v>11463</v>
      </c>
      <c r="J138" s="38">
        <f>+G138+H138-I138</f>
        <v>2381</v>
      </c>
    </row>
    <row r="139" spans="1:10" ht="15" customHeight="1">
      <c r="A139" s="112" t="s">
        <v>110</v>
      </c>
      <c r="B139" s="112"/>
      <c r="C139" s="68">
        <v>31263</v>
      </c>
      <c r="D139" s="63">
        <v>480975</v>
      </c>
      <c r="E139" s="63">
        <v>0</v>
      </c>
      <c r="F139" s="68">
        <f>+C139+D139-E139</f>
        <v>512238</v>
      </c>
      <c r="G139" s="68">
        <f>+F139</f>
        <v>512238</v>
      </c>
      <c r="H139" s="68">
        <v>750631</v>
      </c>
      <c r="I139" s="38">
        <v>0</v>
      </c>
      <c r="J139" s="38">
        <f>+G139+H139-I139</f>
        <v>1262869</v>
      </c>
    </row>
    <row r="140" spans="1:13" ht="15" customHeight="1">
      <c r="A140" s="108" t="s">
        <v>111</v>
      </c>
      <c r="B140" s="109"/>
      <c r="C140" s="54">
        <f>SUM(C138:C139)</f>
        <v>31263</v>
      </c>
      <c r="D140" s="33">
        <f>SUM(D138:D139)</f>
        <v>494819</v>
      </c>
      <c r="E140" s="33">
        <f>SUM(E138:E139)</f>
        <v>0</v>
      </c>
      <c r="F140" s="54">
        <f>SUM(F138:F139)</f>
        <v>526082</v>
      </c>
      <c r="G140" s="54">
        <f>SUM(G138:G139)</f>
        <v>526082</v>
      </c>
      <c r="H140" s="54">
        <f>SUM(H139)</f>
        <v>750631</v>
      </c>
      <c r="I140" s="54">
        <f>+I138+I139</f>
        <v>11463</v>
      </c>
      <c r="J140" s="54">
        <f>+G140+H140-I140</f>
        <v>1265250</v>
      </c>
      <c r="K140" s="18"/>
      <c r="M140" s="18"/>
    </row>
    <row r="141" spans="1:12" ht="15" customHeight="1">
      <c r="A141" s="112" t="s">
        <v>112</v>
      </c>
      <c r="B141" s="112"/>
      <c r="C141" s="68">
        <v>481758</v>
      </c>
      <c r="D141" s="63">
        <v>799890</v>
      </c>
      <c r="E141" s="63">
        <f>756+143939+336989+6665</f>
        <v>488349</v>
      </c>
      <c r="F141" s="68">
        <f>+C141+D141-E141</f>
        <v>793299</v>
      </c>
      <c r="G141" s="68">
        <f>+F141</f>
        <v>793299</v>
      </c>
      <c r="H141" s="68">
        <v>846377</v>
      </c>
      <c r="I141" s="73">
        <v>793164</v>
      </c>
      <c r="J141" s="73">
        <f>+G141+H141-I141</f>
        <v>846512</v>
      </c>
      <c r="L141" s="18"/>
    </row>
    <row r="142" spans="1:10" ht="15" customHeight="1">
      <c r="A142" s="112" t="s">
        <v>113</v>
      </c>
      <c r="B142" s="112"/>
      <c r="C142" s="68"/>
      <c r="D142" s="63"/>
      <c r="E142" s="63"/>
      <c r="F142" s="68">
        <f>+C142+D142-E142</f>
        <v>0</v>
      </c>
      <c r="G142" s="68"/>
      <c r="H142" s="68"/>
      <c r="I142" s="73"/>
      <c r="J142" s="73"/>
    </row>
    <row r="143" spans="1:11" ht="15" customHeight="1">
      <c r="A143" s="107" t="s">
        <v>114</v>
      </c>
      <c r="B143" s="107"/>
      <c r="C143" s="54">
        <f>+C141-C142</f>
        <v>481758</v>
      </c>
      <c r="D143" s="54">
        <f>+D141-D142</f>
        <v>799890</v>
      </c>
      <c r="E143" s="54">
        <f>+E141-E142</f>
        <v>488349</v>
      </c>
      <c r="F143" s="54">
        <f>+C143+D143-E143</f>
        <v>793299</v>
      </c>
      <c r="G143" s="54">
        <f>+G141</f>
        <v>793299</v>
      </c>
      <c r="H143" s="54">
        <f>+H141</f>
        <v>846377</v>
      </c>
      <c r="I143" s="74">
        <f>+I141</f>
        <v>793164</v>
      </c>
      <c r="J143" s="74">
        <f>+J141</f>
        <v>846512</v>
      </c>
      <c r="K143" s="18"/>
    </row>
    <row r="144" spans="1:10" ht="15" customHeight="1">
      <c r="A144" s="108" t="s">
        <v>115</v>
      </c>
      <c r="B144" s="109"/>
      <c r="C144" s="38"/>
      <c r="D144" s="38"/>
      <c r="E144" s="38"/>
      <c r="F144" s="38"/>
      <c r="G144" s="38"/>
      <c r="H144" s="38"/>
      <c r="I144" s="75"/>
      <c r="J144" s="75"/>
    </row>
    <row r="145" spans="1:11" ht="15" customHeight="1" thickBot="1">
      <c r="A145" s="110" t="s">
        <v>116</v>
      </c>
      <c r="B145" s="110"/>
      <c r="C145" s="39">
        <f>+C136+C140+C143</f>
        <v>3960319</v>
      </c>
      <c r="D145" s="39">
        <f>+D136+D140+D143</f>
        <v>2348708</v>
      </c>
      <c r="E145" s="39">
        <f>+E136+E143</f>
        <v>489229</v>
      </c>
      <c r="F145" s="39">
        <f>+F136+F140+F143</f>
        <v>5819798</v>
      </c>
      <c r="G145" s="39">
        <f>+G143+G140+G136</f>
        <v>5819798</v>
      </c>
      <c r="H145" s="39">
        <f>+H143+H140+H136</f>
        <v>9675390</v>
      </c>
      <c r="I145" s="76">
        <f>+I143+I140</f>
        <v>804627</v>
      </c>
      <c r="J145" s="76">
        <f>+G145+H145-I145</f>
        <v>14690561</v>
      </c>
      <c r="K145" s="18"/>
    </row>
    <row r="146" spans="1:13" ht="6.75" customHeight="1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M146" s="3"/>
    </row>
    <row r="147" spans="1:13" ht="6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M147" s="3"/>
    </row>
    <row r="148" spans="1:13" ht="6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M148" s="3"/>
    </row>
    <row r="149" spans="1:13" ht="6.7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M149" s="3"/>
    </row>
    <row r="150" spans="1:13" ht="6.7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M150" s="3"/>
    </row>
    <row r="151" spans="1:13" ht="6.7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M151" s="3"/>
    </row>
    <row r="152" spans="1:13" ht="6.7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M152" s="3"/>
    </row>
    <row r="153" spans="1:13" ht="6.7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M153" s="3"/>
    </row>
    <row r="154" spans="1:13" ht="6.7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M154" s="3"/>
    </row>
    <row r="155" spans="1:13" ht="6.7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M155" s="3"/>
    </row>
    <row r="156" spans="1:13" ht="6.7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M156" s="3"/>
    </row>
    <row r="157" spans="1:13" ht="6.7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M157" s="3"/>
    </row>
    <row r="158" spans="1:13" ht="6.7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M158" s="3"/>
    </row>
    <row r="159" spans="1:13" ht="6.7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M159" s="3"/>
    </row>
    <row r="160" spans="1:13" ht="6.7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M160" s="3"/>
    </row>
    <row r="161" spans="1:13" ht="6.7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M161" s="3"/>
    </row>
    <row r="162" spans="1:13" ht="6.7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M162" s="3"/>
    </row>
    <row r="163" spans="1:13" ht="6.7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M163" s="3"/>
    </row>
    <row r="164" spans="1:13" ht="6.7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M164" s="3"/>
    </row>
    <row r="165" spans="1:13" ht="6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M165" s="3"/>
    </row>
    <row r="166" spans="1:13" ht="6.7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M166" s="3"/>
    </row>
    <row r="167" spans="1:13" ht="6.75" customHeight="1">
      <c r="A167" s="77"/>
      <c r="B167" s="77"/>
      <c r="C167" s="77"/>
      <c r="D167" s="77"/>
      <c r="E167" s="78"/>
      <c r="F167" s="77"/>
      <c r="G167" s="77"/>
      <c r="H167" s="77"/>
      <c r="I167" s="77"/>
      <c r="J167" s="77"/>
      <c r="M167" s="3"/>
    </row>
    <row r="168" spans="1:13" ht="6.7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M168" s="3"/>
    </row>
    <row r="169" spans="1:13" ht="6.7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M169" s="3"/>
    </row>
    <row r="170" spans="1:13" ht="6.7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M170" s="3"/>
    </row>
    <row r="171" spans="1:13" ht="6.7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M171" s="3"/>
    </row>
    <row r="172" spans="1:13" ht="6.7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M172" s="3"/>
    </row>
    <row r="173" spans="1:13" ht="6.7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M173" s="3"/>
    </row>
    <row r="174" spans="1:13" ht="6.7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M174" s="3"/>
    </row>
    <row r="175" spans="1:13" ht="6.7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M175" s="3"/>
    </row>
    <row r="176" spans="1:13" ht="13.5" customHeight="1">
      <c r="A176" s="100" t="s">
        <v>117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M176" s="3"/>
    </row>
    <row r="177" spans="1:13" ht="13.5" customHeight="1">
      <c r="A177" s="100"/>
      <c r="B177" s="101"/>
      <c r="C177" s="101"/>
      <c r="D177" s="101"/>
      <c r="E177" s="101"/>
      <c r="F177" s="101"/>
      <c r="G177" s="101"/>
      <c r="H177" s="101"/>
      <c r="I177" s="101"/>
      <c r="J177" s="101"/>
      <c r="M177" s="3"/>
    </row>
    <row r="178" spans="1:10" ht="63.75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</row>
    <row r="179" spans="1:10" ht="32.25" customHeight="1">
      <c r="A179" s="102" t="s">
        <v>118</v>
      </c>
      <c r="B179" s="103"/>
      <c r="C179" s="103"/>
      <c r="D179" s="103"/>
      <c r="E179" s="103"/>
      <c r="F179" s="103"/>
      <c r="G179" s="103"/>
      <c r="H179" s="103"/>
      <c r="I179" s="103"/>
      <c r="J179" s="103"/>
    </row>
    <row r="180" spans="1:10" ht="72" customHeight="1">
      <c r="A180" s="104" t="s">
        <v>119</v>
      </c>
      <c r="B180" s="105"/>
      <c r="C180" s="105"/>
      <c r="D180" s="105"/>
      <c r="E180" s="105"/>
      <c r="F180" s="105"/>
      <c r="G180" s="105"/>
      <c r="H180" s="105"/>
      <c r="I180" s="105"/>
      <c r="J180" s="105"/>
    </row>
    <row r="181" spans="1:10" ht="69.75" customHeight="1">
      <c r="A181" s="96" t="s">
        <v>120</v>
      </c>
      <c r="B181" s="106"/>
      <c r="C181" s="106"/>
      <c r="D181" s="106"/>
      <c r="E181" s="106"/>
      <c r="F181" s="106"/>
      <c r="G181" s="106"/>
      <c r="H181" s="106"/>
      <c r="I181" s="106"/>
      <c r="J181" s="106"/>
    </row>
    <row r="182" spans="1:10" ht="118.5" customHeight="1">
      <c r="A182" s="96" t="s">
        <v>121</v>
      </c>
      <c r="B182" s="96"/>
      <c r="C182" s="96"/>
      <c r="D182" s="96"/>
      <c r="E182" s="96"/>
      <c r="F182" s="96"/>
      <c r="G182" s="96"/>
      <c r="H182" s="96"/>
      <c r="I182" s="96"/>
      <c r="J182" s="96"/>
    </row>
    <row r="183" spans="1:10" ht="130.5" customHeight="1">
      <c r="A183" s="97" t="s">
        <v>122</v>
      </c>
      <c r="B183" s="96"/>
      <c r="C183" s="96"/>
      <c r="D183" s="96"/>
      <c r="E183" s="96"/>
      <c r="F183" s="96"/>
      <c r="G183" s="96"/>
      <c r="H183" s="96"/>
      <c r="I183" s="96"/>
      <c r="J183" s="96"/>
    </row>
    <row r="184" spans="1:10" ht="256.5" customHeight="1">
      <c r="A184" s="97" t="s">
        <v>123</v>
      </c>
      <c r="B184" s="98"/>
      <c r="C184" s="98"/>
      <c r="D184" s="98"/>
      <c r="E184" s="98"/>
      <c r="F184" s="98"/>
      <c r="G184" s="98"/>
      <c r="H184" s="98"/>
      <c r="I184" s="98"/>
      <c r="J184" s="98"/>
    </row>
    <row r="185" spans="1:10" ht="18.75" customHeight="1">
      <c r="A185" s="99" t="s">
        <v>124</v>
      </c>
      <c r="B185" s="99"/>
      <c r="C185" s="99"/>
      <c r="D185" s="99"/>
      <c r="E185" s="99"/>
      <c r="F185" s="99"/>
      <c r="G185" s="99"/>
      <c r="H185" s="99"/>
      <c r="I185" s="99"/>
      <c r="J185" s="99"/>
    </row>
    <row r="186" spans="1:10" ht="24" customHeight="1">
      <c r="A186" s="91" t="s">
        <v>125</v>
      </c>
      <c r="B186" s="92"/>
      <c r="C186" s="92"/>
      <c r="D186" s="92"/>
      <c r="E186" s="92"/>
      <c r="F186" s="92"/>
      <c r="G186" s="92"/>
      <c r="H186" s="92"/>
      <c r="I186" s="92"/>
      <c r="J186" s="92"/>
    </row>
    <row r="187" spans="1:10" ht="31.5" customHeight="1">
      <c r="A187" s="93" t="s">
        <v>126</v>
      </c>
      <c r="B187" s="94"/>
      <c r="C187" s="94"/>
      <c r="D187" s="94"/>
      <c r="E187" s="94"/>
      <c r="F187" s="94"/>
      <c r="G187" s="94"/>
      <c r="H187" s="94"/>
      <c r="I187" s="94"/>
      <c r="J187" s="94"/>
    </row>
    <row r="188" spans="1:10" ht="7.5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</row>
    <row r="189" spans="1:10" ht="7.5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</row>
    <row r="190" spans="5:10" ht="11.25">
      <c r="E190" s="84"/>
      <c r="G190" s="88" t="s">
        <v>127</v>
      </c>
      <c r="H190" s="89"/>
      <c r="I190" s="89"/>
      <c r="J190" s="89"/>
    </row>
    <row r="191" spans="5:10" ht="11.25">
      <c r="E191" s="84"/>
      <c r="G191" s="95" t="s">
        <v>128</v>
      </c>
      <c r="H191" s="95"/>
      <c r="I191" s="95"/>
      <c r="J191" s="95"/>
    </row>
    <row r="192" spans="1:10" ht="14.25">
      <c r="A192" s="86"/>
      <c r="E192" s="84"/>
      <c r="G192" s="85"/>
      <c r="H192" s="85"/>
      <c r="I192" s="85"/>
      <c r="J192" s="85"/>
    </row>
    <row r="193" ht="14.25">
      <c r="A193" s="86"/>
    </row>
    <row r="194" spans="1:10" ht="14.25">
      <c r="A194" s="86"/>
      <c r="G194" s="88" t="s">
        <v>129</v>
      </c>
      <c r="H194" s="89"/>
      <c r="I194" s="89"/>
      <c r="J194" s="89"/>
    </row>
    <row r="195" spans="1:10" ht="12.75" customHeight="1">
      <c r="A195" s="87" t="s">
        <v>130</v>
      </c>
      <c r="G195" s="90" t="s">
        <v>131</v>
      </c>
      <c r="H195" s="90"/>
      <c r="I195" s="90"/>
      <c r="J195" s="90"/>
    </row>
    <row r="196" ht="14.25">
      <c r="A196" s="86"/>
    </row>
    <row r="197" ht="12">
      <c r="A197" s="87"/>
    </row>
    <row r="199" ht="12">
      <c r="A199" s="87"/>
    </row>
    <row r="200" ht="14.25">
      <c r="A200" s="86"/>
    </row>
    <row r="201" ht="14.25">
      <c r="A201" s="86"/>
    </row>
    <row r="202" ht="14.25">
      <c r="A202" s="86"/>
    </row>
  </sheetData>
  <mergeCells count="183">
    <mergeCell ref="A1:J1"/>
    <mergeCell ref="A3:J3"/>
    <mergeCell ref="A4:J4"/>
    <mergeCell ref="A6:J6"/>
    <mergeCell ref="A7:B7"/>
    <mergeCell ref="C7:F7"/>
    <mergeCell ref="G7:H7"/>
    <mergeCell ref="I7:J7"/>
    <mergeCell ref="A8:B8"/>
    <mergeCell ref="C8:F8"/>
    <mergeCell ref="G8:H8"/>
    <mergeCell ref="I8:J8"/>
    <mergeCell ref="A12:J12"/>
    <mergeCell ref="A13:C13"/>
    <mergeCell ref="F13:H13"/>
    <mergeCell ref="A14:C14"/>
    <mergeCell ref="F14:H14"/>
    <mergeCell ref="A15:C17"/>
    <mergeCell ref="D15:D17"/>
    <mergeCell ref="E15:E17"/>
    <mergeCell ref="F15:H15"/>
    <mergeCell ref="F16:H16"/>
    <mergeCell ref="F17:H17"/>
    <mergeCell ref="A18:C18"/>
    <mergeCell ref="F18:H18"/>
    <mergeCell ref="A19:C19"/>
    <mergeCell ref="F19:H19"/>
    <mergeCell ref="A20:C20"/>
    <mergeCell ref="A21:C21"/>
    <mergeCell ref="F21:H21"/>
    <mergeCell ref="A22:C22"/>
    <mergeCell ref="F22:H22"/>
    <mergeCell ref="A23:C24"/>
    <mergeCell ref="D23:D24"/>
    <mergeCell ref="E23:E24"/>
    <mergeCell ref="F23:H23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E30"/>
    <mergeCell ref="F30:H30"/>
    <mergeCell ref="A32:E32"/>
    <mergeCell ref="F32:H32"/>
    <mergeCell ref="A33:C34"/>
    <mergeCell ref="D33:D34"/>
    <mergeCell ref="E33:E34"/>
    <mergeCell ref="F33:H33"/>
    <mergeCell ref="F34:J34"/>
    <mergeCell ref="A52:E52"/>
    <mergeCell ref="A53:C54"/>
    <mergeCell ref="D53:D54"/>
    <mergeCell ref="E53:E54"/>
    <mergeCell ref="A55:C55"/>
    <mergeCell ref="A56:C56"/>
    <mergeCell ref="A57:C57"/>
    <mergeCell ref="A58:C58"/>
    <mergeCell ref="A59:C59"/>
    <mergeCell ref="A60:C60"/>
    <mergeCell ref="A61:C61"/>
    <mergeCell ref="A62:C63"/>
    <mergeCell ref="D62:D63"/>
    <mergeCell ref="E62:E63"/>
    <mergeCell ref="A64:C64"/>
    <mergeCell ref="A65:C65"/>
    <mergeCell ref="A66:C66"/>
    <mergeCell ref="A67:C68"/>
    <mergeCell ref="D67:D68"/>
    <mergeCell ref="E67:E68"/>
    <mergeCell ref="A69:C69"/>
    <mergeCell ref="A70:C71"/>
    <mergeCell ref="D70:D71"/>
    <mergeCell ref="E70:E71"/>
    <mergeCell ref="A72:C73"/>
    <mergeCell ref="D72:D73"/>
    <mergeCell ref="E72:E73"/>
    <mergeCell ref="A75:C75"/>
    <mergeCell ref="A76:C76"/>
    <mergeCell ref="A77:C77"/>
    <mergeCell ref="A78:C79"/>
    <mergeCell ref="D78:D79"/>
    <mergeCell ref="E78:E79"/>
    <mergeCell ref="A80:C80"/>
    <mergeCell ref="A81:C81"/>
    <mergeCell ref="A82:C82"/>
    <mergeCell ref="A83:C83"/>
    <mergeCell ref="A88:E88"/>
    <mergeCell ref="A89:C90"/>
    <mergeCell ref="D89:D90"/>
    <mergeCell ref="E89:E90"/>
    <mergeCell ref="A91:C91"/>
    <mergeCell ref="A92:C92"/>
    <mergeCell ref="A93:C95"/>
    <mergeCell ref="D93:D95"/>
    <mergeCell ref="E93:E95"/>
    <mergeCell ref="A96:C97"/>
    <mergeCell ref="D96:D97"/>
    <mergeCell ref="E96:E97"/>
    <mergeCell ref="A98:C99"/>
    <mergeCell ref="D98:D99"/>
    <mergeCell ref="E98:E99"/>
    <mergeCell ref="A100:C101"/>
    <mergeCell ref="D100:D101"/>
    <mergeCell ref="E100:E101"/>
    <mergeCell ref="A102:C102"/>
    <mergeCell ref="A103:C103"/>
    <mergeCell ref="A104:C105"/>
    <mergeCell ref="D104:D105"/>
    <mergeCell ref="E104:E105"/>
    <mergeCell ref="A106:C107"/>
    <mergeCell ref="D106:D107"/>
    <mergeCell ref="E106:E107"/>
    <mergeCell ref="A108:C108"/>
    <mergeCell ref="A109:C109"/>
    <mergeCell ref="A110:C110"/>
    <mergeCell ref="A111:C112"/>
    <mergeCell ref="D111:D112"/>
    <mergeCell ref="E111:E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6:J126"/>
    <mergeCell ref="F128:F130"/>
    <mergeCell ref="G128:G130"/>
    <mergeCell ref="H128:H130"/>
    <mergeCell ref="I128:I130"/>
    <mergeCell ref="J128:J130"/>
    <mergeCell ref="A131:B131"/>
    <mergeCell ref="A132:B132"/>
    <mergeCell ref="A133:B133"/>
    <mergeCell ref="A127:B130"/>
    <mergeCell ref="C127:F127"/>
    <mergeCell ref="G127:J127"/>
    <mergeCell ref="C128:C130"/>
    <mergeCell ref="D128:D130"/>
    <mergeCell ref="E128:E130"/>
    <mergeCell ref="A134:B134"/>
    <mergeCell ref="A135:B135"/>
    <mergeCell ref="A136:B137"/>
    <mergeCell ref="C136:C137"/>
    <mergeCell ref="H136:H137"/>
    <mergeCell ref="I136:I137"/>
    <mergeCell ref="J136:J137"/>
    <mergeCell ref="A138:B138"/>
    <mergeCell ref="D136:D137"/>
    <mergeCell ref="E136:E137"/>
    <mergeCell ref="F136:F137"/>
    <mergeCell ref="G136:G137"/>
    <mergeCell ref="A139:B139"/>
    <mergeCell ref="A140:B140"/>
    <mergeCell ref="A141:B141"/>
    <mergeCell ref="A142:B142"/>
    <mergeCell ref="A143:B143"/>
    <mergeCell ref="A144:B144"/>
    <mergeCell ref="A145:B145"/>
    <mergeCell ref="A146:J146"/>
    <mergeCell ref="A176:J178"/>
    <mergeCell ref="A179:J179"/>
    <mergeCell ref="A180:J180"/>
    <mergeCell ref="A181:J181"/>
    <mergeCell ref="A182:J182"/>
    <mergeCell ref="A183:J183"/>
    <mergeCell ref="A184:J184"/>
    <mergeCell ref="A185:J185"/>
    <mergeCell ref="G194:J194"/>
    <mergeCell ref="G195:J195"/>
    <mergeCell ref="A186:J186"/>
    <mergeCell ref="A187:J187"/>
    <mergeCell ref="G190:J190"/>
    <mergeCell ref="G191:J191"/>
  </mergeCells>
  <printOptions/>
  <pageMargins left="0.75" right="0.75" top="0.74" bottom="0.76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 Alpe-Adria-Bank a.d.,Beograd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r103c081</dc:creator>
  <cp:keywords/>
  <dc:description/>
  <cp:lastModifiedBy>r103c081</cp:lastModifiedBy>
  <cp:lastPrinted>2007-08-09T15:07:02Z</cp:lastPrinted>
  <dcterms:created xsi:type="dcterms:W3CDTF">2007-08-09T14:58:25Z</dcterms:created>
  <dcterms:modified xsi:type="dcterms:W3CDTF">2007-08-09T15:07:09Z</dcterms:modified>
  <cp:category/>
  <cp:version/>
  <cp:contentType/>
  <cp:contentStatus/>
</cp:coreProperties>
</file>